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activeTab="2"/>
  </bookViews>
  <sheets>
    <sheet name="Лист1" sheetId="3" r:id="rId1"/>
    <sheet name="Лист2" sheetId="4" r:id="rId2"/>
    <sheet name="Лист3" sheetId="5" r:id="rId3"/>
    <sheet name="Лист4" sheetId="6" r:id="rId4"/>
  </sheets>
  <calcPr calcId="144525" refMode="R1C1"/>
</workbook>
</file>

<file path=xl/sharedStrings.xml><?xml version="1.0" encoding="utf-8"?>
<sst xmlns="http://schemas.openxmlformats.org/spreadsheetml/2006/main" count="741" uniqueCount="296">
  <si>
    <t xml:space="preserve">         ОТЧЕТ ОБ ИСПОЛНЕНИИ БЮДЖЕТА</t>
  </si>
  <si>
    <t>КОДЫ</t>
  </si>
  <si>
    <t>Форма по ОКУД</t>
  </si>
  <si>
    <t>0503117</t>
  </si>
  <si>
    <t xml:space="preserve">                                                на  01 июля 2023 г.</t>
  </si>
  <si>
    <t xml:space="preserve">             Дата</t>
  </si>
  <si>
    <t>01.07.2023</t>
  </si>
  <si>
    <t>Наименование органа, организующего Администрация  Кавказского сельсовета</t>
  </si>
  <si>
    <t xml:space="preserve">           по ОКПО</t>
  </si>
  <si>
    <t>04096053</t>
  </si>
  <si>
    <t>исполнение бюджета   _Минусинского района Красноярского края_______________________________________________________________________________________________</t>
  </si>
  <si>
    <t xml:space="preserve">     Глава по БК</t>
  </si>
  <si>
    <t>816</t>
  </si>
  <si>
    <t>Наименование бюджета     Бюджет Кавказского сельсовета Минусинского района   ________________________________________________________________________________________________________________________</t>
  </si>
  <si>
    <t xml:space="preserve">        по ОКАТО</t>
  </si>
  <si>
    <t>04233816000</t>
  </si>
  <si>
    <t>Периодичность:  месячная , квартальная</t>
  </si>
  <si>
    <t xml:space="preserve">Единица измерения:  руб </t>
  </si>
  <si>
    <t xml:space="preserve">           по ОКЕИ</t>
  </si>
  <si>
    <t>383</t>
  </si>
  <si>
    <t>1. Доходы бюджета</t>
  </si>
  <si>
    <t>Код</t>
  </si>
  <si>
    <t xml:space="preserve">Утвержденные </t>
  </si>
  <si>
    <t xml:space="preserve">Неисполненные </t>
  </si>
  <si>
    <t xml:space="preserve"> Наименование показателя</t>
  </si>
  <si>
    <t>стро-</t>
  </si>
  <si>
    <t>Код дохода по КД</t>
  </si>
  <si>
    <t>бюджетные</t>
  </si>
  <si>
    <t>Исполнено</t>
  </si>
  <si>
    <t>назначения</t>
  </si>
  <si>
    <t>ки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</si>
  <si>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</si>
  <si>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</si>
  <si>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</si>
  <si>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</si>
  <si>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</si>
  <si>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</si>
  <si>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</si>
  <si>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Доходы от уплаты акцизнов на дизельное топливо, зачисляемые в консолидированные бюджеты Российской Федерации </t>
  </si>
  <si>
    <t>10010302231010000110</t>
  </si>
  <si>
    <t xml:space="preserve">Доходы от уплаты акцизнов на моторные масла для дизельных и карбюраторных двигателей, зачисляемые в консолидированные бюджеты Российской Федерации </t>
  </si>
  <si>
    <t>10010302241010000110</t>
  </si>
  <si>
    <t xml:space="preserve">Доходы от уплаты акцизнов на автомобильный бензин, производимый на территории Российской Федерации, зачисляемые в консолидированные бюджеты Российской Федерации </t>
  </si>
  <si>
    <t>10010302251010000110</t>
  </si>
  <si>
    <t xml:space="preserve">Доходы от уплаты акцизнов на прямогонный бензин, производимый на территории Российской Федерации, зачисляемые в консолидированные бюджеты Российской Федерации </t>
  </si>
  <si>
    <t>10010302261010000110</t>
  </si>
  <si>
    <t>Налог на доходы физических лиц с доходов, источником которых является налоговой агент, за исключением доходов, в отношении которых исчисление и уплата налога осуществляется в соответствии со статьями 227, 227.1 и 228  Налогового кодекса Российской Федерации</t>
  </si>
  <si>
    <t>18210102010011000110</t>
  </si>
  <si>
    <t>Налог на доходы физических лиц с доходов, источником которых является налоговой агент, за исключением доходов, в отношении которых исчисление и уплата налога осуществляется в соответствии со статьями 227, 227.1 228  Налогового кодекса Российской Федерации</t>
  </si>
  <si>
    <t>18210102010012100110</t>
  </si>
  <si>
    <t>18210102010013000110</t>
  </si>
  <si>
    <t>18210102010014000110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</si>
  <si>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адвокадов, учредивших адвокадские кабинеты и других лиц, занимающихся частной практикой в соответствии со статьей 227  Налогового кодекса Российской Федерации (пени)</t>
  </si>
  <si>
    <t>18210102020011000110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</si>
  <si>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</si>
  <si>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</si>
  <si>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(пеня)</t>
  </si>
  <si>
    <t>18210102030012100110</t>
  </si>
  <si>
    <t>18210102030013000110</t>
  </si>
  <si>
    <t>Единый сельскохозяйственный налог</t>
  </si>
  <si>
    <t>18210503010011000110</t>
  </si>
  <si>
    <t>пеня по единому сельхозналогу</t>
  </si>
  <si>
    <t>18210503010012100110</t>
  </si>
  <si>
    <t>Единый сельскохозяйственный налог прочие поступления)</t>
  </si>
  <si>
    <t>18210503010014000110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</si>
  <si>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</si>
  <si>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18210601030101000110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</si>
  <si>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территорий(пеня)</t>
  </si>
  <si>
    <t>18210601030102100110</t>
  </si>
  <si>
    <t>18210601030104000110</t>
  </si>
  <si>
    <t>Земельный налог с организаций, обладающих земельным участком, расположенным в границах сельских поселений</t>
  </si>
  <si>
    <t>18210606033101000110</t>
  </si>
  <si>
    <t>Земельный налог с организаций, обладающих земельным участком, расположенным в границах сельских поселений (пеня)</t>
  </si>
  <si>
    <t>18210606033102100110</t>
  </si>
  <si>
    <t>Земельный налог с физических лиц, обладающих земельным участком, расположенным в границах сельских поселений</t>
  </si>
  <si>
    <t>18210606043101000110</t>
  </si>
  <si>
    <t>18210606043102100110</t>
  </si>
  <si>
    <t>18210606043103000110</t>
  </si>
  <si>
    <t>18210606043104000110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</si>
  <si>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</si>
  <si>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81610804020011000110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</si>
  <si>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</si>
  <si>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81611105025100000120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</si>
  <si>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</si>
  <si>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81611602020020000140</t>
  </si>
  <si>
    <t>Инициативные платежи,зачисляемые в бюджеты сельских поселений ( на осуществление расходов, направленных на реализацию мероприятий по поддержке местных инициатив за счет поступлений от физических лиц)</t>
  </si>
  <si>
    <t>81611715030100001150</t>
  </si>
  <si>
    <t>81611715030100002150</t>
  </si>
  <si>
    <t>Невыясненные поступления, зачисляемые в бюджеты поселений</t>
  </si>
  <si>
    <t>81611701050100000180</t>
  </si>
  <si>
    <t>Прочие неналоговые доходы бюджетов поселений</t>
  </si>
  <si>
    <t>81611705050100000180</t>
  </si>
  <si>
    <t>Дотации бюджетам сельских поселений на выравнивание бюджетной обеспеченности (из краевого бюджета)</t>
  </si>
  <si>
    <t>81620215001107601150</t>
  </si>
  <si>
    <t>Дотации бюджетам сельских поселений на выравнивание бюджетной обеспеченности (из районного бюджета)</t>
  </si>
  <si>
    <t>81620215001108601150</t>
  </si>
  <si>
    <t xml:space="preserve">Прочие субсидии бюджетам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края) </t>
  </si>
  <si>
    <t>81620229999107509150</t>
  </si>
  <si>
    <t>Прочие субсидии бюджетам сельских поселений (на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вод)</t>
  </si>
  <si>
    <t>81620229999107571150</t>
  </si>
  <si>
    <t xml:space="preserve"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8-3170)) </t>
  </si>
  <si>
    <t>81620230024107514150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</si>
  <si>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</si>
  <si>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81620235118100000150</t>
  </si>
  <si>
    <t xml:space="preserve">Прочие межбюджетные трансферты, передаваемые бюджетам сельских поселений  (на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края) </t>
  </si>
  <si>
    <t>81620249999102724150</t>
  </si>
  <si>
    <t xml:space="preserve">Прочие субсидии бюджетам сельских поселений (на обеспечение первичных мер пожарной безопасности) </t>
  </si>
  <si>
    <t>81620249999107412150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</si>
  <si>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за счет средств дорожного фонда Красноярского края)</t>
  </si>
  <si>
    <t>81620249999107508150</t>
  </si>
  <si>
    <t>Прочие межбюджетные трансферты, передаваемые бюджетам сельских поселений (на осуществление расходов, направленных на реализацию мероприятий по поддержке местных инициатив)</t>
  </si>
  <si>
    <t>81620249999107641150</t>
  </si>
  <si>
    <t>Прочие межбюджетные трансферты, передаваемые бюджетам сельских поселений (за содействие развитию налогового потенциала)</t>
  </si>
  <si>
    <t>81620249999107745150</t>
  </si>
  <si>
    <t xml:space="preserve">Прочие межбюджетные трансферты, передаваемые бюджетам сельских поселений (на поддержку мер по обеспечению сбалансированности бюджетов из районного бюджета)
</t>
  </si>
  <si>
    <t>81620249999108602150</t>
  </si>
  <si>
    <t>Прочие безвозмездные поступления в  бюджеты поселений</t>
  </si>
  <si>
    <t>81620705030107641150</t>
  </si>
  <si>
    <t xml:space="preserve"> 2. Расходы бюджета</t>
  </si>
  <si>
    <t xml:space="preserve">              Форма 0503117  с.2</t>
  </si>
  <si>
    <t xml:space="preserve">Код расхода </t>
  </si>
  <si>
    <t>Утвержденные</t>
  </si>
  <si>
    <t>Неисполненные</t>
  </si>
  <si>
    <t>по ППП, ФКР</t>
  </si>
  <si>
    <t>КЦСР, КВР, ЭКР</t>
  </si>
  <si>
    <t>Расходы бюджета - всего</t>
  </si>
  <si>
    <t>200</t>
  </si>
  <si>
    <t>х</t>
  </si>
  <si>
    <t>ОБЩЕГОСУДАРСТВЕННЫЕ ВОПРОСЫ</t>
  </si>
  <si>
    <t>0100</t>
  </si>
  <si>
    <t>0000000000</t>
  </si>
  <si>
    <t>000</t>
  </si>
  <si>
    <t>Функционирование высшего должностного лица субъекта РФ и муниципального образования</t>
  </si>
  <si>
    <t>0102</t>
  </si>
  <si>
    <t>Заработная плата</t>
  </si>
  <si>
    <t>1920000200</t>
  </si>
  <si>
    <t>121</t>
  </si>
  <si>
    <t>0211</t>
  </si>
  <si>
    <t>Начисления на оплату труда</t>
  </si>
  <si>
    <t>129</t>
  </si>
  <si>
    <t>0213</t>
  </si>
  <si>
    <t>ФункционированиеПравительства РФ, высших исполнительных органов государственной власти субъекто РФ, местных администраций</t>
  </si>
  <si>
    <t>0104</t>
  </si>
  <si>
    <t>1920000100</t>
  </si>
  <si>
    <t>Прочие выплаты</t>
  </si>
  <si>
    <t>0266</t>
  </si>
  <si>
    <t>122</t>
  </si>
  <si>
    <t>0212</t>
  </si>
  <si>
    <t>Прочие работы, услуги</t>
  </si>
  <si>
    <t>0226</t>
  </si>
  <si>
    <t>Услуги связи</t>
  </si>
  <si>
    <t>244</t>
  </si>
  <si>
    <t>0221</t>
  </si>
  <si>
    <t>Коммунальные расходы</t>
  </si>
  <si>
    <t>0223</t>
  </si>
  <si>
    <t>Услуги по содержанию имущества</t>
  </si>
  <si>
    <t>0225</t>
  </si>
  <si>
    <t>Страхование</t>
  </si>
  <si>
    <t>0227</t>
  </si>
  <si>
    <t>Увеличение стоимости основных средств</t>
  </si>
  <si>
    <t xml:space="preserve">816 </t>
  </si>
  <si>
    <t>310</t>
  </si>
  <si>
    <t>Увеличение стоимости горюче-смазочных материалов</t>
  </si>
  <si>
    <t>0343</t>
  </si>
  <si>
    <t>Увеличение стоимости прочих оборотных запасов (материалов)</t>
  </si>
  <si>
    <t>0346</t>
  </si>
  <si>
    <t>247</t>
  </si>
  <si>
    <t>Налоги,гос.пошлина,платежи в бюджет</t>
  </si>
  <si>
    <t>853</t>
  </si>
  <si>
    <t>0292</t>
  </si>
  <si>
    <t>1920000101</t>
  </si>
  <si>
    <t>1920000888</t>
  </si>
  <si>
    <t>Резервные фонды</t>
  </si>
  <si>
    <t>0111</t>
  </si>
  <si>
    <t>Иные выплаты текущего характера физическим лицам</t>
  </si>
  <si>
    <t>1930000200</t>
  </si>
  <si>
    <t>870</t>
  </si>
  <si>
    <t>0296</t>
  </si>
  <si>
    <t>Другие общегосударственные расходы</t>
  </si>
  <si>
    <t>0113</t>
  </si>
  <si>
    <t>Иные выплаты текущего характера организациям</t>
  </si>
  <si>
    <t>1940000300</t>
  </si>
  <si>
    <t>0297</t>
  </si>
  <si>
    <t>1940075140</t>
  </si>
  <si>
    <t>НАЦИОНАЛЬНАЯ ОБОРОНА</t>
  </si>
  <si>
    <t>0200</t>
  </si>
  <si>
    <t>Мобилизационная и вневойсковая подготовка</t>
  </si>
  <si>
    <t>0203</t>
  </si>
  <si>
    <t>1940051180</t>
  </si>
  <si>
    <t>НАЦИОНАЛЬНАЯ БЕЗОПАСНОСТЬ И ПРАВООХРАНИТЕЛЬНАЯ ДЕЯТЕЛЬНОСТЬ</t>
  </si>
  <si>
    <t>0300</t>
  </si>
  <si>
    <t>ОБЕСПЕЧЕНИЕ ПЕРВИЧНЫХ МЕР ПОЖАРНОЙ БЕЗОПАСНОСТИ</t>
  </si>
  <si>
    <t>0310</t>
  </si>
  <si>
    <t>1510088520</t>
  </si>
  <si>
    <t>15100S4120</t>
  </si>
  <si>
    <t>0225(74120)</t>
  </si>
  <si>
    <t>0310(74120)</t>
  </si>
  <si>
    <t>0343(74120)</t>
  </si>
  <si>
    <t>Иные выплаты текущего        характера физическим лицам</t>
  </si>
  <si>
    <t>360</t>
  </si>
  <si>
    <t>ДРУГИЕ ВОПРОСЫ В ОБЛАСТИ НАЦИОНАЛЬНОЙ БЕЗОПАСНОСТИ И ПРАВООХРАНИТЕЛЬНОЙ ДЕЯТЕЛЬНОСТИ</t>
  </si>
  <si>
    <t>0314</t>
  </si>
  <si>
    <t>1550089000</t>
  </si>
  <si>
    <t>НАЦИОНАЛЬНАЯ ЭКОНОМИКА</t>
  </si>
  <si>
    <t>0400</t>
  </si>
  <si>
    <t>Дорожное хозяйство (дорожные фонды)</t>
  </si>
  <si>
    <t>0409</t>
  </si>
  <si>
    <t>1520088660</t>
  </si>
  <si>
    <t>15200S5080</t>
  </si>
  <si>
    <t>75080</t>
  </si>
  <si>
    <t>15200S5090</t>
  </si>
  <si>
    <t>75090</t>
  </si>
  <si>
    <t>Другие вопросы в области национальной экономики</t>
  </si>
  <si>
    <t>0412</t>
  </si>
  <si>
    <t>Прочие услуги</t>
  </si>
  <si>
    <t>1540077450</t>
  </si>
  <si>
    <t>1540088910</t>
  </si>
  <si>
    <t>ЖИЛИЩНО-КОММУНАЛЬНОЕ ХОЗЯЙСТВО</t>
  </si>
  <si>
    <t>0500</t>
  </si>
  <si>
    <t>Коммунальное хозяйство</t>
  </si>
  <si>
    <t>0502</t>
  </si>
  <si>
    <t>1520088640</t>
  </si>
  <si>
    <t>Перечисления другим бюджетам бюджетной системы Российской Федерации</t>
  </si>
  <si>
    <t>19400S5710</t>
  </si>
  <si>
    <t>540</t>
  </si>
  <si>
    <t>0251</t>
  </si>
  <si>
    <t>75710</t>
  </si>
  <si>
    <t>Благоустройство</t>
  </si>
  <si>
    <t>0503</t>
  </si>
  <si>
    <t>1520088610</t>
  </si>
  <si>
    <t>111</t>
  </si>
  <si>
    <t>119</t>
  </si>
  <si>
    <t>1520088620</t>
  </si>
  <si>
    <t>1520088630</t>
  </si>
  <si>
    <t>Налоги, пошлины и сборы</t>
  </si>
  <si>
    <t>0291</t>
  </si>
  <si>
    <t>1520088650</t>
  </si>
  <si>
    <t>15200S6410</t>
  </si>
  <si>
    <t>225(07641)</t>
  </si>
  <si>
    <t>225</t>
  </si>
  <si>
    <t>15202S6410</t>
  </si>
  <si>
    <t>15203S6410</t>
  </si>
  <si>
    <t>КУЛЬТУРА,КИНЕМАТОГРАФИЯ</t>
  </si>
  <si>
    <t>0800</t>
  </si>
  <si>
    <t>Культура</t>
  </si>
  <si>
    <t>0801</t>
  </si>
  <si>
    <t>1530088830</t>
  </si>
  <si>
    <t>Увеличение стоимости прочих материальных запасов однократного применения</t>
  </si>
  <si>
    <t>0349</t>
  </si>
  <si>
    <t>СОЦИАЛЬНАЯ ПОЛИТИКА</t>
  </si>
  <si>
    <t>1000</t>
  </si>
  <si>
    <t>Пенсионное обеспечение</t>
  </si>
  <si>
    <t>1001</t>
  </si>
  <si>
    <t>Пенсии, пособия, выплачиваемые работодателями, нанимателями бывшим работникам в денежной форме</t>
  </si>
  <si>
    <t>1530082210</t>
  </si>
  <si>
    <t>312</t>
  </si>
  <si>
    <t>0264</t>
  </si>
  <si>
    <t>МЕЖБЮДЖЕТНЫЕ ТРАНСФЕРТЫ ОБЩЕГО ХАРАКТЕРА БЮДЖЕТАМ БЮДЖЕТНОЙ СИСТЕМЫ РФ</t>
  </si>
  <si>
    <t>1400</t>
  </si>
  <si>
    <t>Прочие межбюджетные трансферты общего характера</t>
  </si>
  <si>
    <t>1403</t>
  </si>
  <si>
    <t>1540086210</t>
  </si>
  <si>
    <t>Результат исполнения бюджета (дефицит / профицит)</t>
  </si>
  <si>
    <t xml:space="preserve">                        Форма 0503117  с.3</t>
  </si>
  <si>
    <t xml:space="preserve">                                  3. Источники финансирования дефицитов бюджетов</t>
  </si>
  <si>
    <t>Код источника</t>
  </si>
  <si>
    <t>финансирования</t>
  </si>
  <si>
    <t>дефицита бюджета</t>
  </si>
  <si>
    <t>по бюджетной</t>
  </si>
  <si>
    <t>классификации</t>
  </si>
  <si>
    <t>Источники финансирования дефицита бюджетов - всего</t>
  </si>
  <si>
    <t>500</t>
  </si>
  <si>
    <t>Х</t>
  </si>
  <si>
    <t xml:space="preserve">      в том числе:</t>
  </si>
  <si>
    <t>источники внутреннего финансирования бюджетов</t>
  </si>
  <si>
    <t>520</t>
  </si>
  <si>
    <t>из них:</t>
  </si>
  <si>
    <t>источники внешнего финансирования бюджетов</t>
  </si>
  <si>
    <t>620</t>
  </si>
  <si>
    <t xml:space="preserve">       из них:</t>
  </si>
  <si>
    <t>Изменение остатков средств</t>
  </si>
  <si>
    <t>700</t>
  </si>
  <si>
    <t>увеличение остатков средств</t>
  </si>
  <si>
    <t>710</t>
  </si>
  <si>
    <t>Увеличение прочих остатков денежных средств бюджетов</t>
  </si>
  <si>
    <t>81601050201100000510</t>
  </si>
  <si>
    <t>уменьшение остатков средств</t>
  </si>
  <si>
    <t>720</t>
  </si>
  <si>
    <t>81601050201100000610</t>
  </si>
  <si>
    <t>Глава сельсовета     __________________            _________________________</t>
  </si>
  <si>
    <t xml:space="preserve">             З.И.Сахнова</t>
  </si>
  <si>
    <t xml:space="preserve">                                            (подпись)                      (расшифровка подписи)</t>
  </si>
  <si>
    <t>Бухгалтер ________________   _______________________</t>
  </si>
  <si>
    <t xml:space="preserve">            Ю.В.Осяк</t>
  </si>
  <si>
    <t xml:space="preserve">                                       (подпись)                (расшифровка подписи)</t>
  </si>
  <si>
    <t>"__05  _"     07         2023г.</t>
  </si>
</sst>
</file>

<file path=xl/styles.xml><?xml version="1.0" encoding="utf-8"?>
<styleSheet xmlns="http://schemas.openxmlformats.org/spreadsheetml/2006/main">
  <numFmts count="5">
    <numFmt numFmtId="176" formatCode="_ * #\ ##0_ ;_ * \-#\ ##0_ ;_ * &quot;-&quot;_ ;_ @_ "/>
    <numFmt numFmtId="177" formatCode="_(&quot;$&quot;* #\ ##0_);_(&quot;$&quot;* \(#\ ##0\);_(&quot;$&quot;* &quot;-&quot;_);_(@_)"/>
    <numFmt numFmtId="178" formatCode="_ * #\ ##0.00_ ;_ * \-#\ ##0.00_ ;_ * &quot;-&quot;??_ ;_ @_ "/>
    <numFmt numFmtId="179" formatCode="_(&quot;$&quot;* #\ ##0.00_);_(&quot;$&quot;* \(#\ ##0.00\);_(&quot;$&quot;* &quot;-&quot;??_);_(@_)"/>
    <numFmt numFmtId="180" formatCode="#\ ##0.00"/>
  </numFmts>
  <fonts count="31">
    <font>
      <sz val="10"/>
      <name val="Arial Cyr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8"/>
      <name val="Arial Cyr"/>
      <charset val="204"/>
    </font>
    <font>
      <b/>
      <i/>
      <sz val="10"/>
      <name val="Times New Roman"/>
      <charset val="204"/>
    </font>
    <font>
      <b/>
      <sz val="11"/>
      <name val="Arial Cyr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b/>
      <i/>
      <sz val="8"/>
      <name val="Times New Roman"/>
      <charset val="204"/>
    </font>
    <font>
      <sz val="8"/>
      <color rgb="FF0A0A0A"/>
      <name val="Times New Roman"/>
      <charset val="204"/>
    </font>
    <font>
      <b/>
      <sz val="11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9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8" fillId="22" borderId="3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6" borderId="3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1" borderId="37" applyNumberFormat="0" applyAlignment="0" applyProtection="0">
      <alignment vertical="center"/>
    </xf>
    <xf numFmtId="0" fontId="28" fillId="29" borderId="42" applyNumberFormat="0" applyAlignment="0" applyProtection="0">
      <alignment vertical="center"/>
    </xf>
    <xf numFmtId="0" fontId="27" fillId="22" borderId="37" applyNumberFormat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4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left"/>
    </xf>
    <xf numFmtId="49" fontId="1" fillId="0" borderId="0" xfId="0" applyNumberFormat="1" applyFont="1"/>
    <xf numFmtId="49" fontId="1" fillId="0" borderId="0" xfId="0" applyNumberFormat="1" applyFont="1" applyBorder="1"/>
    <xf numFmtId="0" fontId="2" fillId="0" borderId="0" xfId="0" applyFont="1" applyBorder="1" applyAlignment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/>
    <xf numFmtId="49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49" fontId="1" fillId="0" borderId="9" xfId="0" applyNumberFormat="1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180" fontId="1" fillId="0" borderId="10" xfId="0" applyNumberFormat="1" applyFont="1" applyBorder="1" applyAlignment="1">
      <alignment horizontal="right" vertical="top"/>
    </xf>
    <xf numFmtId="180" fontId="1" fillId="0" borderId="11" xfId="0" applyNumberFormat="1" applyFont="1" applyBorder="1" applyAlignment="1">
      <alignment horizontal="right" vertical="top"/>
    </xf>
    <xf numFmtId="180" fontId="1" fillId="0" borderId="12" xfId="0" applyNumberFormat="1" applyFont="1" applyBorder="1" applyAlignment="1">
      <alignment horizontal="right" vertical="top"/>
    </xf>
    <xf numFmtId="0" fontId="1" fillId="0" borderId="8" xfId="0" applyFont="1" applyBorder="1" applyAlignment="1">
      <alignment horizontal="left" vertical="top" wrapText="1" indent="2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180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49" fontId="0" fillId="0" borderId="0" xfId="0" applyNumberFormat="1" applyBorder="1"/>
    <xf numFmtId="0" fontId="3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49" fontId="7" fillId="0" borderId="21" xfId="0" applyNumberFormat="1" applyFont="1" applyBorder="1" applyAlignment="1">
      <alignment horizontal="center" wrapText="1"/>
    </xf>
    <xf numFmtId="49" fontId="7" fillId="0" borderId="15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8" xfId="0" applyFont="1" applyBorder="1" applyAlignment="1">
      <alignment horizontal="left" vertical="top" wrapText="1" indent="2"/>
    </xf>
    <xf numFmtId="0" fontId="6" fillId="0" borderId="0" xfId="0" applyFont="1" applyBorder="1" applyAlignment="1">
      <alignment horizontal="left" wrapText="1"/>
    </xf>
    <xf numFmtId="49" fontId="6" fillId="0" borderId="22" xfId="0" applyNumberFormat="1" applyFont="1" applyBorder="1" applyAlignment="1">
      <alignment horizontal="center" vertical="top" wrapText="1"/>
    </xf>
    <xf numFmtId="49" fontId="6" fillId="0" borderId="23" xfId="0" applyNumberFormat="1" applyFont="1" applyBorder="1" applyAlignment="1">
      <alignment horizontal="center" vertical="top" wrapText="1"/>
    </xf>
    <xf numFmtId="49" fontId="6" fillId="0" borderId="24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 indent="2"/>
    </xf>
    <xf numFmtId="0" fontId="8" fillId="0" borderId="0" xfId="0" applyFont="1" applyBorder="1" applyAlignment="1">
      <alignment horizontal="left" wrapText="1"/>
    </xf>
    <xf numFmtId="49" fontId="8" fillId="0" borderId="22" xfId="0" applyNumberFormat="1" applyFont="1" applyBorder="1" applyAlignment="1">
      <alignment horizontal="center" vertical="top" wrapText="1"/>
    </xf>
    <xf numFmtId="49" fontId="8" fillId="0" borderId="23" xfId="0" applyNumberFormat="1" applyFont="1" applyBorder="1" applyAlignment="1">
      <alignment horizontal="center" vertical="top" wrapText="1"/>
    </xf>
    <xf numFmtId="49" fontId="8" fillId="0" borderId="24" xfId="0" applyNumberFormat="1" applyFont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 indent="2"/>
    </xf>
    <xf numFmtId="49" fontId="7" fillId="0" borderId="22" xfId="0" applyNumberFormat="1" applyFont="1" applyBorder="1" applyAlignment="1">
      <alignment horizontal="center" vertical="top" wrapText="1"/>
    </xf>
    <xf numFmtId="49" fontId="7" fillId="0" borderId="23" xfId="0" applyNumberFormat="1" applyFont="1" applyBorder="1" applyAlignment="1">
      <alignment horizontal="center" vertical="top" wrapText="1"/>
    </xf>
    <xf numFmtId="49" fontId="7" fillId="0" borderId="2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0" fontId="6" fillId="0" borderId="25" xfId="0" applyFont="1" applyBorder="1" applyAlignment="1">
      <alignment horizontal="left" vertical="top" wrapText="1" indent="2"/>
    </xf>
    <xf numFmtId="0" fontId="9" fillId="0" borderId="25" xfId="0" applyFont="1" applyBorder="1" applyAlignment="1">
      <alignment horizontal="center" vertical="top" wrapText="1"/>
    </xf>
    <xf numFmtId="49" fontId="3" fillId="0" borderId="0" xfId="0" applyNumberFormat="1" applyFont="1"/>
    <xf numFmtId="49" fontId="0" fillId="0" borderId="1" xfId="0" applyNumberFormat="1" applyBorder="1"/>
    <xf numFmtId="4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 vertical="center"/>
    </xf>
    <xf numFmtId="180" fontId="7" fillId="0" borderId="10" xfId="0" applyNumberFormat="1" applyFont="1" applyBorder="1" applyAlignment="1">
      <alignment horizontal="right" vertical="top"/>
    </xf>
    <xf numFmtId="180" fontId="7" fillId="0" borderId="12" xfId="0" applyNumberFormat="1" applyFont="1" applyBorder="1" applyAlignment="1">
      <alignment horizontal="right" vertical="top"/>
    </xf>
    <xf numFmtId="180" fontId="7" fillId="0" borderId="11" xfId="0" applyNumberFormat="1" applyFont="1" applyBorder="1" applyAlignment="1">
      <alignment horizontal="right" vertical="top"/>
    </xf>
    <xf numFmtId="180" fontId="6" fillId="0" borderId="10" xfId="0" applyNumberFormat="1" applyFont="1" applyBorder="1" applyAlignment="1">
      <alignment horizontal="right" vertical="top"/>
    </xf>
    <xf numFmtId="180" fontId="6" fillId="0" borderId="11" xfId="0" applyNumberFormat="1" applyFont="1" applyBorder="1" applyAlignment="1">
      <alignment horizontal="right" vertical="top"/>
    </xf>
    <xf numFmtId="180" fontId="8" fillId="0" borderId="10" xfId="0" applyNumberFormat="1" applyFont="1" applyBorder="1" applyAlignment="1">
      <alignment horizontal="right" vertical="top"/>
    </xf>
    <xf numFmtId="180" fontId="8" fillId="0" borderId="12" xfId="0" applyNumberFormat="1" applyFont="1" applyBorder="1" applyAlignment="1">
      <alignment horizontal="right" vertical="top"/>
    </xf>
    <xf numFmtId="180" fontId="6" fillId="0" borderId="12" xfId="0" applyNumberFormat="1" applyFont="1" applyBorder="1" applyAlignment="1">
      <alignment horizontal="right" vertical="top"/>
    </xf>
    <xf numFmtId="2" fontId="7" fillId="0" borderId="10" xfId="0" applyNumberFormat="1" applyFont="1" applyBorder="1" applyAlignment="1">
      <alignment horizontal="right" vertical="top"/>
    </xf>
    <xf numFmtId="180" fontId="8" fillId="0" borderId="11" xfId="0" applyNumberFormat="1" applyFont="1" applyBorder="1" applyAlignment="1">
      <alignment horizontal="right" vertical="top"/>
    </xf>
    <xf numFmtId="0" fontId="6" fillId="0" borderId="26" xfId="0" applyFont="1" applyBorder="1" applyAlignment="1">
      <alignment horizontal="left" vertical="top" wrapText="1" indent="2"/>
    </xf>
    <xf numFmtId="0" fontId="6" fillId="0" borderId="25" xfId="0" applyFont="1" applyBorder="1" applyAlignment="1">
      <alignment horizontal="left" wrapText="1" indent="2"/>
    </xf>
    <xf numFmtId="0" fontId="8" fillId="0" borderId="25" xfId="0" applyFont="1" applyBorder="1" applyAlignment="1">
      <alignment horizontal="left" vertical="top" wrapText="1" indent="2"/>
    </xf>
    <xf numFmtId="0" fontId="7" fillId="0" borderId="26" xfId="0" applyFont="1" applyBorder="1" applyAlignment="1">
      <alignment horizontal="left" vertical="top" wrapText="1" indent="2"/>
    </xf>
    <xf numFmtId="0" fontId="6" fillId="0" borderId="0" xfId="0" applyFont="1" applyBorder="1" applyAlignment="1">
      <alignment horizontal="left" vertical="top" wrapText="1" indent="2"/>
    </xf>
    <xf numFmtId="0" fontId="6" fillId="0" borderId="27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0" borderId="28" xfId="0" applyFont="1" applyBorder="1" applyAlignment="1">
      <alignment horizontal="center" wrapText="1"/>
    </xf>
    <xf numFmtId="49" fontId="6" fillId="0" borderId="29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right" vertical="top"/>
    </xf>
    <xf numFmtId="180" fontId="6" fillId="0" borderId="25" xfId="0" applyNumberFormat="1" applyFont="1" applyBorder="1" applyAlignment="1">
      <alignment horizontal="right" vertical="top"/>
    </xf>
    <xf numFmtId="180" fontId="6" fillId="0" borderId="31" xfId="0" applyNumberFormat="1" applyFont="1" applyBorder="1" applyAlignment="1">
      <alignment horizontal="right" vertical="top"/>
    </xf>
    <xf numFmtId="0" fontId="10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49" fontId="6" fillId="0" borderId="32" xfId="0" applyNumberFormat="1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/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0" xfId="0" applyFont="1" applyBorder="1" applyAlignment="1"/>
    <xf numFmtId="0" fontId="6" fillId="0" borderId="23" xfId="0" applyFont="1" applyBorder="1" applyAlignment="1"/>
    <xf numFmtId="0" fontId="6" fillId="0" borderId="24" xfId="0" applyFont="1" applyBorder="1" applyAlignment="1"/>
    <xf numFmtId="0" fontId="6" fillId="0" borderId="5" xfId="0" applyFont="1" applyBorder="1" applyAlignment="1"/>
    <xf numFmtId="49" fontId="6" fillId="0" borderId="33" xfId="0" applyNumberFormat="1" applyFont="1" applyBorder="1" applyAlignment="1">
      <alignment horizontal="centerContinuous"/>
    </xf>
    <xf numFmtId="49" fontId="6" fillId="0" borderId="35" xfId="0" applyNumberFormat="1" applyFont="1" applyBorder="1" applyAlignment="1">
      <alignment horizontal="centerContinuous"/>
    </xf>
    <xf numFmtId="0" fontId="10" fillId="0" borderId="0" xfId="0" applyFont="1" applyBorder="1" applyAlignment="1"/>
    <xf numFmtId="49" fontId="6" fillId="0" borderId="0" xfId="0" applyNumberFormat="1" applyFont="1" applyBorder="1" applyAlignment="1">
      <alignment horizontal="centerContinuous"/>
    </xf>
    <xf numFmtId="0" fontId="6" fillId="0" borderId="8" xfId="0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0" fontId="6" fillId="0" borderId="25" xfId="0" applyNumberFormat="1" applyFont="1" applyFill="1" applyBorder="1" applyAlignment="1">
      <alignment horizontal="left" vertical="top" wrapText="1" indent="2"/>
    </xf>
    <xf numFmtId="0" fontId="6" fillId="0" borderId="8" xfId="0" applyFont="1" applyBorder="1" applyAlignment="1" quotePrefix="1">
      <alignment horizontal="left" vertical="top" wrapText="1" indent="2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7"/>
  <sheetViews>
    <sheetView showGridLines="0" workbookViewId="0">
      <selection activeCell="E16" sqref="E16"/>
    </sheetView>
  </sheetViews>
  <sheetFormatPr defaultColWidth="9" defaultRowHeight="12.75" outlineLevelCol="6"/>
  <cols>
    <col min="1" max="1" width="37.1444444444444" style="2" customWidth="1"/>
    <col min="2" max="2" width="4.56666666666667" style="2" hidden="1" customWidth="1"/>
    <col min="3" max="3" width="5.56666666666667" style="2" customWidth="1"/>
    <col min="4" max="4" width="21.6666666666667" style="2" customWidth="1"/>
    <col min="5" max="5" width="13.6666666666667" style="3" customWidth="1"/>
    <col min="6" max="6" width="14.5" style="3" customWidth="1"/>
    <col min="7" max="7" width="13.3333333333333" customWidth="1"/>
  </cols>
  <sheetData>
    <row r="1" ht="17.25" customHeight="1" spans="1:7">
      <c r="A1" s="119" t="s">
        <v>0</v>
      </c>
      <c r="B1" s="119"/>
      <c r="C1" s="119"/>
      <c r="D1" s="120"/>
      <c r="E1" s="120"/>
      <c r="F1" s="120"/>
      <c r="G1" s="121" t="s">
        <v>1</v>
      </c>
    </row>
    <row r="2" ht="14.1" customHeight="1" spans="1:7">
      <c r="A2" s="4"/>
      <c r="B2" s="4"/>
      <c r="C2" s="122"/>
      <c r="D2" s="4"/>
      <c r="E2" s="5"/>
      <c r="F2" s="123" t="s">
        <v>2</v>
      </c>
      <c r="G2" s="124" t="s">
        <v>3</v>
      </c>
    </row>
    <row r="3" customHeight="1" spans="1:7">
      <c r="A3" s="125" t="s">
        <v>4</v>
      </c>
      <c r="B3" s="125"/>
      <c r="C3" s="125"/>
      <c r="D3" s="126"/>
      <c r="E3" s="126"/>
      <c r="F3" s="125" t="s">
        <v>5</v>
      </c>
      <c r="G3" s="127" t="s">
        <v>6</v>
      </c>
    </row>
    <row r="4" ht="15.75" customHeight="1" spans="1:7">
      <c r="A4" s="122" t="s">
        <v>7</v>
      </c>
      <c r="B4" s="122"/>
      <c r="C4" s="122"/>
      <c r="D4" s="122"/>
      <c r="E4" s="123"/>
      <c r="F4" s="123" t="s">
        <v>8</v>
      </c>
      <c r="G4" s="128" t="s">
        <v>9</v>
      </c>
    </row>
    <row r="5" ht="13.5" customHeight="1" spans="1:7">
      <c r="A5" s="122" t="s">
        <v>10</v>
      </c>
      <c r="B5" s="122"/>
      <c r="C5" s="129"/>
      <c r="D5" s="129"/>
      <c r="E5" s="129"/>
      <c r="F5" s="123" t="s">
        <v>11</v>
      </c>
      <c r="G5" s="127" t="s">
        <v>12</v>
      </c>
    </row>
    <row r="6" ht="15.75" customHeight="1" spans="1:7">
      <c r="A6" s="130" t="s">
        <v>13</v>
      </c>
      <c r="B6" s="131"/>
      <c r="C6" s="131"/>
      <c r="D6" s="131"/>
      <c r="E6" s="132"/>
      <c r="F6" s="123" t="s">
        <v>14</v>
      </c>
      <c r="G6" s="127" t="s">
        <v>15</v>
      </c>
    </row>
    <row r="7" ht="14.1" customHeight="1" spans="1:7">
      <c r="A7" s="126" t="s">
        <v>16</v>
      </c>
      <c r="B7" s="126"/>
      <c r="C7" s="122"/>
      <c r="D7" s="122"/>
      <c r="E7" s="123"/>
      <c r="F7" s="123"/>
      <c r="G7" s="133"/>
    </row>
    <row r="8" ht="14.1" customHeight="1" spans="1:7">
      <c r="A8" s="122" t="s">
        <v>17</v>
      </c>
      <c r="B8" s="122"/>
      <c r="C8" s="122"/>
      <c r="D8" s="122"/>
      <c r="E8" s="123"/>
      <c r="F8" s="123" t="s">
        <v>18</v>
      </c>
      <c r="G8" s="134" t="s">
        <v>19</v>
      </c>
    </row>
    <row r="9" ht="13.5" customHeight="1" spans="1:7">
      <c r="A9" s="4"/>
      <c r="B9" s="4"/>
      <c r="C9" s="135"/>
      <c r="D9" s="135" t="s">
        <v>20</v>
      </c>
      <c r="E9" s="123"/>
      <c r="F9" s="123"/>
      <c r="G9" s="136"/>
    </row>
    <row r="10" ht="5.25" customHeight="1" spans="1:7">
      <c r="A10" s="8"/>
      <c r="B10" s="8"/>
      <c r="C10" s="8"/>
      <c r="D10" s="10"/>
      <c r="E10" s="11"/>
      <c r="F10" s="11"/>
      <c r="G10" s="12"/>
    </row>
    <row r="11" ht="13.5" customHeight="1" spans="1:7">
      <c r="A11" s="50"/>
      <c r="B11" s="50"/>
      <c r="C11" s="46" t="s">
        <v>21</v>
      </c>
      <c r="D11" s="92"/>
      <c r="E11" s="89" t="s">
        <v>22</v>
      </c>
      <c r="F11" s="91"/>
      <c r="G11" s="91" t="s">
        <v>23</v>
      </c>
    </row>
    <row r="12" ht="9.95" customHeight="1" spans="1:7">
      <c r="A12" s="46" t="s">
        <v>24</v>
      </c>
      <c r="B12" s="46"/>
      <c r="C12" s="46" t="s">
        <v>25</v>
      </c>
      <c r="D12" s="92" t="s">
        <v>26</v>
      </c>
      <c r="E12" s="89" t="s">
        <v>27</v>
      </c>
      <c r="F12" s="89" t="s">
        <v>28</v>
      </c>
      <c r="G12" s="89" t="s">
        <v>29</v>
      </c>
    </row>
    <row r="13" ht="9.95" customHeight="1" spans="1:7">
      <c r="A13" s="50"/>
      <c r="B13" s="50"/>
      <c r="C13" s="46" t="s">
        <v>30</v>
      </c>
      <c r="D13" s="92"/>
      <c r="E13" s="89" t="s">
        <v>29</v>
      </c>
      <c r="F13" s="89"/>
      <c r="G13" s="89"/>
    </row>
    <row r="14" ht="9.95" customHeight="1" spans="1:7">
      <c r="A14" s="56">
        <v>1</v>
      </c>
      <c r="B14" s="57"/>
      <c r="C14" s="58">
        <v>2</v>
      </c>
      <c r="D14" s="58">
        <v>3</v>
      </c>
      <c r="E14" s="93" t="s">
        <v>31</v>
      </c>
      <c r="F14" s="93" t="s">
        <v>32</v>
      </c>
      <c r="G14" s="93" t="s">
        <v>33</v>
      </c>
    </row>
    <row r="15" spans="1:7">
      <c r="A15" s="137" t="s">
        <v>34</v>
      </c>
      <c r="B15" s="69"/>
      <c r="C15" s="138" t="s">
        <v>35</v>
      </c>
      <c r="D15" s="139" t="s">
        <v>36</v>
      </c>
      <c r="E15" s="97">
        <f>E16</f>
        <v>18122149</v>
      </c>
      <c r="F15" s="101">
        <f>F16</f>
        <v>2806245.93</v>
      </c>
      <c r="G15" s="98">
        <f>G16</f>
        <v>15315903.07</v>
      </c>
    </row>
    <row r="16" spans="1:7">
      <c r="A16" s="68" t="s">
        <v>37</v>
      </c>
      <c r="B16" s="69">
        <v>1</v>
      </c>
      <c r="C16" s="138"/>
      <c r="D16" s="139"/>
      <c r="E16" s="97">
        <f>E17+E18+E19+E20+E21+E25+E26+E29+E32+E35+E37+E41+E42+E43+E48+E49+E53+E59+E52+E50+E60+E54+E55+E56+E58+E51+E57+E44+E45</f>
        <v>18122149</v>
      </c>
      <c r="F16" s="97">
        <f>F17+F18+F19+F20+F21+F26+F29+F32+F35+F37+F41+F42+F43+F48+F49+F53+F59+F52+F50+F60+F22+F23+F24+F25+F27+F28+F30+F31+F33+F34+F36+F38+F39+F40+F46+F47+F54+F55+F56+F58</f>
        <v>2806245.93</v>
      </c>
      <c r="G16" s="98">
        <f t="shared" ref="G16:G45" si="0">E16-F16</f>
        <v>15315903.07</v>
      </c>
    </row>
    <row r="17" ht="51" customHeight="1" spans="1:7">
      <c r="A17" s="68" t="s">
        <v>38</v>
      </c>
      <c r="B17" s="69"/>
      <c r="C17" s="138"/>
      <c r="D17" s="139" t="s">
        <v>39</v>
      </c>
      <c r="E17" s="97">
        <v>109500</v>
      </c>
      <c r="F17" s="101">
        <v>64929.15</v>
      </c>
      <c r="G17" s="98">
        <f t="shared" si="0"/>
        <v>44570.85</v>
      </c>
    </row>
    <row r="18" ht="60" customHeight="1" spans="1:7">
      <c r="A18" s="68" t="s">
        <v>40</v>
      </c>
      <c r="B18" s="69"/>
      <c r="C18" s="138"/>
      <c r="D18" s="139" t="s">
        <v>41</v>
      </c>
      <c r="E18" s="97">
        <v>800</v>
      </c>
      <c r="F18" s="101">
        <v>337.49</v>
      </c>
      <c r="G18" s="98">
        <f t="shared" si="0"/>
        <v>462.51</v>
      </c>
    </row>
    <row r="19" ht="66" customHeight="1" spans="1:7">
      <c r="A19" s="68" t="s">
        <v>42</v>
      </c>
      <c r="B19" s="69"/>
      <c r="C19" s="138"/>
      <c r="D19" s="139" t="s">
        <v>43</v>
      </c>
      <c r="E19" s="97">
        <v>135400</v>
      </c>
      <c r="F19" s="101">
        <v>68787.06</v>
      </c>
      <c r="G19" s="98">
        <f t="shared" si="0"/>
        <v>66612.94</v>
      </c>
    </row>
    <row r="20" ht="62" customHeight="1" spans="1:7">
      <c r="A20" s="68" t="s">
        <v>44</v>
      </c>
      <c r="B20" s="69"/>
      <c r="C20" s="138"/>
      <c r="D20" s="139" t="s">
        <v>45</v>
      </c>
      <c r="E20" s="97">
        <v>-14500</v>
      </c>
      <c r="F20" s="101">
        <v>-8101.21</v>
      </c>
      <c r="G20" s="98">
        <f t="shared" si="0"/>
        <v>-6398.79</v>
      </c>
    </row>
    <row r="21" ht="96" customHeight="1" spans="1:7">
      <c r="A21" s="68" t="s">
        <v>46</v>
      </c>
      <c r="B21" s="69">
        <v>1</v>
      </c>
      <c r="C21" s="138"/>
      <c r="D21" s="139" t="s">
        <v>47</v>
      </c>
      <c r="E21" s="97">
        <v>103950</v>
      </c>
      <c r="F21" s="101">
        <v>43925.21</v>
      </c>
      <c r="G21" s="98">
        <f t="shared" si="0"/>
        <v>60024.79</v>
      </c>
    </row>
    <row r="22" ht="81.75" customHeight="1" spans="1:7">
      <c r="A22" s="68" t="s">
        <v>48</v>
      </c>
      <c r="B22" s="69"/>
      <c r="C22" s="138"/>
      <c r="D22" s="139" t="s">
        <v>49</v>
      </c>
      <c r="E22" s="97">
        <v>0</v>
      </c>
      <c r="F22" s="101">
        <v>0</v>
      </c>
      <c r="G22" s="98">
        <f t="shared" ref="G22" si="1">E22-F22</f>
        <v>0</v>
      </c>
    </row>
    <row r="23" ht="81.75" customHeight="1" spans="1:7">
      <c r="A23" s="68" t="s">
        <v>48</v>
      </c>
      <c r="B23" s="69"/>
      <c r="C23" s="138"/>
      <c r="D23" s="139" t="s">
        <v>50</v>
      </c>
      <c r="E23" s="97">
        <v>0</v>
      </c>
      <c r="F23" s="101">
        <v>-5.18</v>
      </c>
      <c r="G23" s="98">
        <f t="shared" si="0"/>
        <v>5.18</v>
      </c>
    </row>
    <row r="24" ht="81.75" customHeight="1" spans="1:7">
      <c r="A24" s="68" t="s">
        <v>48</v>
      </c>
      <c r="B24" s="69"/>
      <c r="C24" s="138"/>
      <c r="D24" s="139" t="s">
        <v>51</v>
      </c>
      <c r="E24" s="97">
        <v>0</v>
      </c>
      <c r="F24" s="101">
        <v>0</v>
      </c>
      <c r="G24" s="98">
        <f t="shared" si="0"/>
        <v>0</v>
      </c>
    </row>
    <row r="25" ht="146" customHeight="1" spans="1:7">
      <c r="A25" s="68" t="s">
        <v>52</v>
      </c>
      <c r="B25" s="69"/>
      <c r="C25" s="138"/>
      <c r="D25" s="139" t="s">
        <v>53</v>
      </c>
      <c r="E25" s="97">
        <v>320</v>
      </c>
      <c r="F25" s="101">
        <v>0</v>
      </c>
      <c r="G25" s="98">
        <f t="shared" si="0"/>
        <v>320</v>
      </c>
    </row>
    <row r="26" ht="59" customHeight="1" spans="1:7">
      <c r="A26" s="68" t="s">
        <v>54</v>
      </c>
      <c r="B26" s="69"/>
      <c r="C26" s="138"/>
      <c r="D26" s="139" t="s">
        <v>55</v>
      </c>
      <c r="E26" s="97">
        <v>27230</v>
      </c>
      <c r="F26" s="101">
        <v>43.34</v>
      </c>
      <c r="G26" s="98">
        <f t="shared" si="0"/>
        <v>27186.66</v>
      </c>
    </row>
    <row r="27" ht="49.5" customHeight="1" spans="1:7">
      <c r="A27" s="68" t="s">
        <v>56</v>
      </c>
      <c r="B27" s="69"/>
      <c r="C27" s="138"/>
      <c r="D27" s="139" t="s">
        <v>57</v>
      </c>
      <c r="E27" s="97">
        <v>0</v>
      </c>
      <c r="F27" s="101">
        <v>0</v>
      </c>
      <c r="G27" s="98">
        <f t="shared" si="0"/>
        <v>0</v>
      </c>
    </row>
    <row r="28" ht="60" customHeight="1" spans="1:7">
      <c r="A28" s="68" t="s">
        <v>56</v>
      </c>
      <c r="B28" s="69"/>
      <c r="C28" s="138"/>
      <c r="D28" s="139" t="s">
        <v>58</v>
      </c>
      <c r="E28" s="97">
        <v>0</v>
      </c>
      <c r="F28" s="101">
        <v>0</v>
      </c>
      <c r="G28" s="98">
        <f t="shared" si="0"/>
        <v>0</v>
      </c>
    </row>
    <row r="29" ht="21.75" customHeight="1" spans="1:7">
      <c r="A29" s="68" t="s">
        <v>59</v>
      </c>
      <c r="B29" s="69"/>
      <c r="C29" s="138"/>
      <c r="D29" s="139" t="s">
        <v>60</v>
      </c>
      <c r="E29" s="97">
        <v>45829</v>
      </c>
      <c r="F29" s="101">
        <v>31037</v>
      </c>
      <c r="G29" s="98">
        <f t="shared" si="0"/>
        <v>14792</v>
      </c>
    </row>
    <row r="30" ht="19.5" customHeight="1" spans="1:7">
      <c r="A30" s="68" t="s">
        <v>61</v>
      </c>
      <c r="B30" s="69"/>
      <c r="C30" s="138"/>
      <c r="D30" s="139" t="s">
        <v>62</v>
      </c>
      <c r="E30" s="97">
        <v>0</v>
      </c>
      <c r="F30" s="101">
        <v>0</v>
      </c>
      <c r="G30" s="98">
        <f t="shared" si="0"/>
        <v>0</v>
      </c>
    </row>
    <row r="31" ht="27" customHeight="1" spans="1:7">
      <c r="A31" s="68" t="s">
        <v>63</v>
      </c>
      <c r="B31" s="69"/>
      <c r="C31" s="138"/>
      <c r="D31" s="139" t="s">
        <v>64</v>
      </c>
      <c r="E31" s="97">
        <v>0</v>
      </c>
      <c r="F31" s="101">
        <v>0</v>
      </c>
      <c r="G31" s="98">
        <f t="shared" si="0"/>
        <v>0</v>
      </c>
    </row>
    <row r="32" ht="55.5" customHeight="1" spans="1:7">
      <c r="A32" s="68" t="s">
        <v>65</v>
      </c>
      <c r="B32" s="69">
        <v>1</v>
      </c>
      <c r="C32" s="138"/>
      <c r="D32" s="139" t="s">
        <v>66</v>
      </c>
      <c r="E32" s="97">
        <v>65047</v>
      </c>
      <c r="F32" s="101">
        <v>-1743.18</v>
      </c>
      <c r="G32" s="98">
        <f t="shared" si="0"/>
        <v>66790.18</v>
      </c>
    </row>
    <row r="33" ht="60.75" customHeight="1" spans="1:7">
      <c r="A33" s="68" t="s">
        <v>67</v>
      </c>
      <c r="B33" s="69">
        <v>1</v>
      </c>
      <c r="C33" s="138"/>
      <c r="D33" s="139" t="s">
        <v>68</v>
      </c>
      <c r="E33" s="97">
        <v>0</v>
      </c>
      <c r="F33" s="101">
        <v>0</v>
      </c>
      <c r="G33" s="98">
        <f t="shared" si="0"/>
        <v>0</v>
      </c>
    </row>
    <row r="34" ht="60.75" customHeight="1" spans="1:7">
      <c r="A34" s="68" t="s">
        <v>65</v>
      </c>
      <c r="B34" s="69">
        <v>1</v>
      </c>
      <c r="C34" s="138"/>
      <c r="D34" s="139" t="s">
        <v>69</v>
      </c>
      <c r="E34" s="97">
        <v>0</v>
      </c>
      <c r="F34" s="101">
        <v>0</v>
      </c>
      <c r="G34" s="98">
        <f t="shared" si="0"/>
        <v>0</v>
      </c>
    </row>
    <row r="35" ht="46.5" customHeight="1" spans="1:7">
      <c r="A35" s="68" t="s">
        <v>70</v>
      </c>
      <c r="B35" s="69">
        <v>1</v>
      </c>
      <c r="C35" s="138"/>
      <c r="D35" s="139" t="s">
        <v>71</v>
      </c>
      <c r="E35" s="97">
        <v>23319</v>
      </c>
      <c r="F35" s="101">
        <v>35221</v>
      </c>
      <c r="G35" s="98">
        <f t="shared" si="0"/>
        <v>-11902</v>
      </c>
    </row>
    <row r="36" ht="46.5" customHeight="1" spans="1:7">
      <c r="A36" s="68" t="s">
        <v>72</v>
      </c>
      <c r="B36" s="69"/>
      <c r="C36" s="138"/>
      <c r="D36" s="139" t="s">
        <v>73</v>
      </c>
      <c r="E36" s="97">
        <v>0</v>
      </c>
      <c r="F36" s="101">
        <v>0</v>
      </c>
      <c r="G36" s="98">
        <f t="shared" si="0"/>
        <v>0</v>
      </c>
    </row>
    <row r="37" ht="53.25" customHeight="1" spans="1:7">
      <c r="A37" s="68" t="s">
        <v>74</v>
      </c>
      <c r="B37" s="69">
        <v>1</v>
      </c>
      <c r="C37" s="138"/>
      <c r="D37" s="139" t="s">
        <v>75</v>
      </c>
      <c r="E37" s="97">
        <v>371346</v>
      </c>
      <c r="F37" s="101">
        <v>15733.53</v>
      </c>
      <c r="G37" s="98">
        <f t="shared" si="0"/>
        <v>355612.47</v>
      </c>
    </row>
    <row r="38" ht="53.25" customHeight="1" spans="1:7">
      <c r="A38" s="68" t="s">
        <v>74</v>
      </c>
      <c r="B38" s="69"/>
      <c r="C38" s="138"/>
      <c r="D38" s="139" t="s">
        <v>76</v>
      </c>
      <c r="E38" s="97">
        <v>0</v>
      </c>
      <c r="F38" s="101">
        <v>0</v>
      </c>
      <c r="G38" s="98">
        <f t="shared" si="0"/>
        <v>0</v>
      </c>
    </row>
    <row r="39" ht="53.25" customHeight="1" spans="1:7">
      <c r="A39" s="68" t="s">
        <v>74</v>
      </c>
      <c r="B39" s="69"/>
      <c r="C39" s="138"/>
      <c r="D39" s="139" t="s">
        <v>77</v>
      </c>
      <c r="E39" s="97">
        <v>0</v>
      </c>
      <c r="F39" s="97">
        <v>0</v>
      </c>
      <c r="G39" s="98">
        <f t="shared" si="0"/>
        <v>0</v>
      </c>
    </row>
    <row r="40" ht="53.25" customHeight="1" spans="1:7">
      <c r="A40" s="68" t="s">
        <v>74</v>
      </c>
      <c r="B40" s="69"/>
      <c r="C40" s="138"/>
      <c r="D40" s="139" t="s">
        <v>78</v>
      </c>
      <c r="E40" s="97">
        <v>0</v>
      </c>
      <c r="F40" s="101">
        <v>0</v>
      </c>
      <c r="G40" s="98">
        <f t="shared" si="0"/>
        <v>0</v>
      </c>
    </row>
    <row r="41" ht="94" customHeight="1" spans="1:7">
      <c r="A41" s="68" t="s">
        <v>79</v>
      </c>
      <c r="B41" s="69">
        <v>1</v>
      </c>
      <c r="C41" s="138"/>
      <c r="D41" s="139" t="s">
        <v>80</v>
      </c>
      <c r="E41" s="97">
        <v>1000</v>
      </c>
      <c r="F41" s="101">
        <v>1200</v>
      </c>
      <c r="G41" s="98">
        <f t="shared" si="0"/>
        <v>-200</v>
      </c>
    </row>
    <row r="42" ht="83.25" customHeight="1" spans="1:7">
      <c r="A42" s="68" t="s">
        <v>81</v>
      </c>
      <c r="B42" s="69"/>
      <c r="C42" s="138"/>
      <c r="D42" s="139" t="s">
        <v>82</v>
      </c>
      <c r="E42" s="97">
        <v>105181</v>
      </c>
      <c r="F42" s="101">
        <v>52590.72</v>
      </c>
      <c r="G42" s="98">
        <f t="shared" si="0"/>
        <v>52590.28</v>
      </c>
    </row>
    <row r="43" ht="57.75" customHeight="1" spans="1:7">
      <c r="A43" s="68" t="s">
        <v>83</v>
      </c>
      <c r="B43" s="69"/>
      <c r="C43" s="138"/>
      <c r="D43" s="139" t="s">
        <v>84</v>
      </c>
      <c r="E43" s="97">
        <v>1000</v>
      </c>
      <c r="F43" s="101">
        <v>0</v>
      </c>
      <c r="G43" s="98">
        <f t="shared" si="0"/>
        <v>1000</v>
      </c>
    </row>
    <row r="44" ht="57.75" customHeight="1" spans="1:7">
      <c r="A44" s="140" t="s">
        <v>85</v>
      </c>
      <c r="B44" s="69"/>
      <c r="C44" s="138"/>
      <c r="D44" s="139" t="s">
        <v>86</v>
      </c>
      <c r="E44" s="97">
        <v>45000</v>
      </c>
      <c r="F44" s="97">
        <v>0</v>
      </c>
      <c r="G44" s="117">
        <f t="shared" si="0"/>
        <v>45000</v>
      </c>
    </row>
    <row r="45" ht="57.75" customHeight="1" spans="1:7">
      <c r="A45" s="140" t="s">
        <v>85</v>
      </c>
      <c r="B45" s="69"/>
      <c r="C45" s="138"/>
      <c r="D45" s="139" t="s">
        <v>87</v>
      </c>
      <c r="E45" s="97">
        <v>24706</v>
      </c>
      <c r="F45" s="97">
        <v>0</v>
      </c>
      <c r="G45" s="117">
        <f t="shared" si="0"/>
        <v>24706</v>
      </c>
    </row>
    <row r="46" ht="30" customHeight="1" spans="1:7">
      <c r="A46" s="68" t="s">
        <v>88</v>
      </c>
      <c r="B46" s="69"/>
      <c r="C46" s="138"/>
      <c r="D46" s="139" t="s">
        <v>89</v>
      </c>
      <c r="E46" s="97">
        <v>0</v>
      </c>
      <c r="F46" s="97">
        <v>0</v>
      </c>
      <c r="G46" s="97">
        <v>0</v>
      </c>
    </row>
    <row r="47" ht="22.5" spans="1:7">
      <c r="A47" s="68" t="s">
        <v>90</v>
      </c>
      <c r="B47" s="69">
        <v>1</v>
      </c>
      <c r="C47" s="138"/>
      <c r="D47" s="139" t="s">
        <v>91</v>
      </c>
      <c r="E47" s="97">
        <v>0</v>
      </c>
      <c r="F47" s="97">
        <v>0</v>
      </c>
      <c r="G47" s="98">
        <f t="shared" ref="G47:G59" si="2">E47-F47</f>
        <v>0</v>
      </c>
    </row>
    <row r="48" ht="33.75" spans="1:7">
      <c r="A48" s="68" t="s">
        <v>92</v>
      </c>
      <c r="B48" s="69"/>
      <c r="C48" s="138"/>
      <c r="D48" s="139" t="s">
        <v>93</v>
      </c>
      <c r="E48" s="97">
        <v>994100</v>
      </c>
      <c r="F48" s="101">
        <v>497075</v>
      </c>
      <c r="G48" s="98">
        <f t="shared" si="2"/>
        <v>497025</v>
      </c>
    </row>
    <row r="49" ht="48" customHeight="1" spans="1:7">
      <c r="A49" s="68" t="s">
        <v>94</v>
      </c>
      <c r="B49" s="69">
        <v>1</v>
      </c>
      <c r="C49" s="138"/>
      <c r="D49" s="139" t="s">
        <v>95</v>
      </c>
      <c r="E49" s="97">
        <v>2007600</v>
      </c>
      <c r="F49" s="101">
        <v>1721934</v>
      </c>
      <c r="G49" s="98">
        <f t="shared" si="2"/>
        <v>285666</v>
      </c>
    </row>
    <row r="50" ht="83.25" customHeight="1" spans="1:7">
      <c r="A50" s="68" t="s">
        <v>96</v>
      </c>
      <c r="B50" s="69"/>
      <c r="C50" s="138"/>
      <c r="D50" s="139" t="s">
        <v>97</v>
      </c>
      <c r="E50" s="97">
        <v>571800</v>
      </c>
      <c r="F50" s="101">
        <v>0</v>
      </c>
      <c r="G50" s="98">
        <f t="shared" si="2"/>
        <v>571800</v>
      </c>
    </row>
    <row r="51" ht="195" customHeight="1" spans="1:7">
      <c r="A51" s="68" t="s">
        <v>98</v>
      </c>
      <c r="B51" s="69"/>
      <c r="C51" s="138"/>
      <c r="D51" s="139" t="s">
        <v>99</v>
      </c>
      <c r="E51" s="97">
        <v>8696800</v>
      </c>
      <c r="F51" s="101">
        <v>0</v>
      </c>
      <c r="G51" s="98">
        <f t="shared" si="2"/>
        <v>8696800</v>
      </c>
    </row>
    <row r="52" ht="106" customHeight="1" spans="1:7">
      <c r="A52" s="68" t="s">
        <v>100</v>
      </c>
      <c r="B52" s="69"/>
      <c r="C52" s="138"/>
      <c r="D52" s="139" t="s">
        <v>101</v>
      </c>
      <c r="E52" s="97">
        <v>5300</v>
      </c>
      <c r="F52" s="101">
        <v>0</v>
      </c>
      <c r="G52" s="98">
        <f t="shared" si="2"/>
        <v>5300</v>
      </c>
    </row>
    <row r="53" ht="76" customHeight="1" spans="1:7">
      <c r="A53" s="68" t="s">
        <v>102</v>
      </c>
      <c r="B53" s="69"/>
      <c r="C53" s="138"/>
      <c r="D53" s="139" t="s">
        <v>103</v>
      </c>
      <c r="E53" s="97">
        <v>151791</v>
      </c>
      <c r="F53" s="101">
        <v>80350</v>
      </c>
      <c r="G53" s="98">
        <f t="shared" si="2"/>
        <v>71441</v>
      </c>
    </row>
    <row r="54" ht="96" customHeight="1" spans="1:7">
      <c r="A54" s="68" t="s">
        <v>104</v>
      </c>
      <c r="B54" s="69"/>
      <c r="C54" s="138"/>
      <c r="D54" s="139" t="s">
        <v>105</v>
      </c>
      <c r="E54" s="97">
        <v>170481</v>
      </c>
      <c r="F54" s="101">
        <v>42132</v>
      </c>
      <c r="G54" s="98">
        <f t="shared" si="2"/>
        <v>128349</v>
      </c>
    </row>
    <row r="55" ht="48.75" customHeight="1" spans="1:7">
      <c r="A55" s="141" t="s">
        <v>106</v>
      </c>
      <c r="B55" s="69">
        <v>1</v>
      </c>
      <c r="C55" s="138"/>
      <c r="D55" s="139" t="s">
        <v>107</v>
      </c>
      <c r="E55" s="97">
        <v>160800</v>
      </c>
      <c r="F55" s="101">
        <v>160800</v>
      </c>
      <c r="G55" s="98">
        <f t="shared" si="2"/>
        <v>0</v>
      </c>
    </row>
    <row r="56" ht="78.75" customHeight="1" spans="1:7">
      <c r="A56" s="68" t="s">
        <v>108</v>
      </c>
      <c r="B56" s="69"/>
      <c r="C56" s="138"/>
      <c r="D56" s="139" t="s">
        <v>109</v>
      </c>
      <c r="E56" s="97">
        <v>0</v>
      </c>
      <c r="F56" s="101">
        <v>0</v>
      </c>
      <c r="G56" s="98">
        <f t="shared" si="2"/>
        <v>0</v>
      </c>
    </row>
    <row r="57" ht="69" customHeight="1" spans="1:7">
      <c r="A57" s="68" t="s">
        <v>110</v>
      </c>
      <c r="B57" s="69"/>
      <c r="C57" s="138"/>
      <c r="D57" s="139" t="s">
        <v>111</v>
      </c>
      <c r="E57" s="97">
        <v>699999</v>
      </c>
      <c r="F57" s="101">
        <v>0</v>
      </c>
      <c r="G57" s="98">
        <f>E57-F57</f>
        <v>699999</v>
      </c>
    </row>
    <row r="58" ht="51" customHeight="1" spans="1:7">
      <c r="A58" s="68" t="s">
        <v>112</v>
      </c>
      <c r="B58" s="69"/>
      <c r="C58" s="138"/>
      <c r="D58" s="139" t="s">
        <v>113</v>
      </c>
      <c r="E58" s="97">
        <v>26900</v>
      </c>
      <c r="F58" s="101">
        <v>0</v>
      </c>
      <c r="G58" s="98">
        <f>E58-F58</f>
        <v>26900</v>
      </c>
    </row>
    <row r="59" ht="78.75" customHeight="1" spans="1:7">
      <c r="A59" s="68" t="s">
        <v>114</v>
      </c>
      <c r="B59" s="69"/>
      <c r="C59" s="138"/>
      <c r="D59" s="139" t="s">
        <v>115</v>
      </c>
      <c r="E59" s="97">
        <v>3591450</v>
      </c>
      <c r="F59" s="101">
        <v>0</v>
      </c>
      <c r="G59" s="98">
        <f t="shared" ref="G59:G60" si="3">E59-F59</f>
        <v>3591450</v>
      </c>
    </row>
    <row r="60" ht="27.75" customHeight="1" spans="1:7">
      <c r="A60" s="68" t="s">
        <v>116</v>
      </c>
      <c r="B60" s="69">
        <v>1</v>
      </c>
      <c r="C60" s="138"/>
      <c r="D60" s="139" t="s">
        <v>117</v>
      </c>
      <c r="E60" s="97">
        <v>0</v>
      </c>
      <c r="F60" s="101">
        <v>0</v>
      </c>
      <c r="G60" s="98">
        <f t="shared" si="3"/>
        <v>0</v>
      </c>
    </row>
    <row r="61" customHeight="1" spans="1:7">
      <c r="A61" s="34"/>
      <c r="B61" s="34"/>
      <c r="C61" s="35"/>
      <c r="D61" s="36"/>
      <c r="E61" s="36"/>
      <c r="F61" s="36"/>
      <c r="G61" s="36"/>
    </row>
    <row r="62" customHeight="1" spans="1:7">
      <c r="A62" s="34"/>
      <c r="B62" s="34"/>
      <c r="C62" s="35"/>
      <c r="D62" s="36"/>
      <c r="E62" s="36"/>
      <c r="F62" s="36"/>
      <c r="G62" s="36"/>
    </row>
    <row r="63" customHeight="1" spans="1:7">
      <c r="A63" s="34"/>
      <c r="B63" s="34"/>
      <c r="C63" s="35"/>
      <c r="D63" s="36"/>
      <c r="E63" s="36"/>
      <c r="F63" s="36"/>
      <c r="G63" s="36"/>
    </row>
    <row r="64" ht="22.5" customHeight="1" spans="1:7">
      <c r="A64" s="34"/>
      <c r="B64" s="34"/>
      <c r="C64" s="35"/>
      <c r="D64" s="36"/>
      <c r="E64" s="36"/>
      <c r="F64" s="36"/>
      <c r="G64" s="36"/>
    </row>
    <row r="65" ht="11.25" customHeight="1" spans="1:5">
      <c r="A65" s="37"/>
      <c r="B65" s="37"/>
      <c r="C65" s="37"/>
      <c r="D65" s="38"/>
      <c r="E65" s="39"/>
    </row>
    <row r="66" ht="11.25" customHeight="1" spans="1:5">
      <c r="A66" s="37"/>
      <c r="B66" s="37"/>
      <c r="C66" s="37"/>
      <c r="D66" s="38"/>
      <c r="E66" s="39"/>
    </row>
    <row r="67" ht="11.25" customHeight="1" spans="1:5">
      <c r="A67" s="37"/>
      <c r="B67" s="37"/>
      <c r="C67" s="37"/>
      <c r="D67" s="38"/>
      <c r="E67" s="39"/>
    </row>
    <row r="68" ht="11.25" customHeight="1" spans="1:5">
      <c r="A68" s="37"/>
      <c r="B68" s="37"/>
      <c r="C68" s="37"/>
      <c r="D68" s="38"/>
      <c r="E68" s="39"/>
    </row>
    <row r="69" ht="11.25" customHeight="1" spans="1:5">
      <c r="A69" s="37"/>
      <c r="B69" s="37"/>
      <c r="C69" s="37"/>
      <c r="D69" s="38"/>
      <c r="E69" s="39"/>
    </row>
    <row r="70" ht="11.25" customHeight="1" spans="1:5">
      <c r="A70" s="37"/>
      <c r="B70" s="37"/>
      <c r="C70" s="37"/>
      <c r="D70" s="38"/>
      <c r="E70" s="39"/>
    </row>
    <row r="71" ht="11.25" customHeight="1" spans="1:5">
      <c r="A71" s="37"/>
      <c r="B71" s="37"/>
      <c r="C71" s="37"/>
      <c r="D71" s="38"/>
      <c r="E71" s="39"/>
    </row>
    <row r="72" ht="11.25" customHeight="1" spans="1:5">
      <c r="A72" s="37"/>
      <c r="B72" s="37"/>
      <c r="C72" s="37"/>
      <c r="D72" s="38"/>
      <c r="E72" s="39"/>
    </row>
    <row r="73" ht="11.25" customHeight="1" spans="1:5">
      <c r="A73" s="37"/>
      <c r="B73" s="37"/>
      <c r="C73" s="37"/>
      <c r="D73" s="38"/>
      <c r="E73" s="39"/>
    </row>
    <row r="74" ht="11.25" customHeight="1" spans="1:5">
      <c r="A74" s="37"/>
      <c r="B74" s="37"/>
      <c r="C74" s="37"/>
      <c r="D74" s="38"/>
      <c r="E74" s="39"/>
    </row>
    <row r="75" ht="11.25" customHeight="1" spans="1:5">
      <c r="A75" s="37"/>
      <c r="B75" s="37"/>
      <c r="C75" s="37"/>
      <c r="D75" s="38"/>
      <c r="E75" s="39"/>
    </row>
    <row r="76" ht="11.25" customHeight="1" spans="1:5">
      <c r="A76" s="37"/>
      <c r="B76" s="37"/>
      <c r="C76" s="37"/>
      <c r="D76" s="38"/>
      <c r="E76" s="39"/>
    </row>
    <row r="77" ht="11.25" customHeight="1" spans="1:5">
      <c r="A77" s="37"/>
      <c r="B77" s="37"/>
      <c r="C77" s="37"/>
      <c r="D77" s="38"/>
      <c r="E77" s="39"/>
    </row>
    <row r="78" ht="11.25" customHeight="1" spans="1:5">
      <c r="A78" s="37"/>
      <c r="B78" s="37"/>
      <c r="C78" s="37"/>
      <c r="D78" s="38"/>
      <c r="E78" s="39"/>
    </row>
    <row r="79" ht="11.25" customHeight="1" spans="1:5">
      <c r="A79" s="37"/>
      <c r="B79" s="37"/>
      <c r="C79" s="37"/>
      <c r="D79" s="38"/>
      <c r="E79" s="39"/>
    </row>
    <row r="80" ht="11.25" customHeight="1" spans="1:5">
      <c r="A80" s="37"/>
      <c r="B80" s="37"/>
      <c r="C80" s="37"/>
      <c r="D80" s="38"/>
      <c r="E80" s="39"/>
    </row>
    <row r="81" ht="11.25" customHeight="1" spans="1:5">
      <c r="A81" s="37"/>
      <c r="B81" s="37"/>
      <c r="C81" s="37"/>
      <c r="D81" s="38"/>
      <c r="E81" s="39"/>
    </row>
    <row r="82" ht="11.25" customHeight="1" spans="1:5">
      <c r="A82" s="37"/>
      <c r="B82" s="37"/>
      <c r="C82" s="37"/>
      <c r="D82" s="38"/>
      <c r="E82" s="39"/>
    </row>
    <row r="83" ht="11.25" customHeight="1" spans="1:5">
      <c r="A83" s="37"/>
      <c r="B83" s="37"/>
      <c r="C83" s="37"/>
      <c r="D83" s="38"/>
      <c r="E83" s="39"/>
    </row>
    <row r="84" ht="11.25" customHeight="1" spans="1:5">
      <c r="A84" s="37"/>
      <c r="B84" s="37"/>
      <c r="C84" s="37"/>
      <c r="D84" s="38"/>
      <c r="E84" s="39"/>
    </row>
    <row r="85" ht="23.25" customHeight="1" spans="1:2">
      <c r="A85" s="37"/>
      <c r="B85" s="37"/>
    </row>
    <row r="86" ht="9.95" customHeight="1"/>
    <row r="87" customHeight="1" spans="1:4">
      <c r="A87" s="38"/>
      <c r="B87" s="38"/>
      <c r="C87" s="38"/>
      <c r="D87" s="40"/>
    </row>
  </sheetData>
  <pageMargins left="0.786805555555556" right="0.590277777777778" top="0.590277777777778" bottom="0.590277777777778" header="0" footer="0"/>
  <pageSetup paperSize="9" scale="84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3"/>
  <sheetViews>
    <sheetView showGridLines="0" workbookViewId="0">
      <selection activeCell="J7" sqref="J7"/>
    </sheetView>
  </sheetViews>
  <sheetFormatPr defaultColWidth="9" defaultRowHeight="12.75"/>
  <cols>
    <col min="1" max="1" width="24.8555555555556" customWidth="1"/>
    <col min="2" max="2" width="4" hidden="1" customWidth="1"/>
    <col min="3" max="3" width="5.28888888888889" customWidth="1"/>
    <col min="4" max="5" width="5.14444444444444" customWidth="1"/>
    <col min="6" max="6" width="12.1666666666667" customWidth="1"/>
    <col min="7" max="7" width="6.28888888888889" customWidth="1"/>
    <col min="8" max="8" width="5.85555555555556" customWidth="1"/>
    <col min="9" max="9" width="17.5666666666667" customWidth="1"/>
    <col min="10" max="10" width="14.8555555555556" customWidth="1"/>
    <col min="11" max="11" width="14.3333333333333" customWidth="1"/>
  </cols>
  <sheetData>
    <row r="1" ht="14.25" customHeight="1" spans="3:11">
      <c r="C1" s="43" t="s">
        <v>118</v>
      </c>
      <c r="D1" s="37"/>
      <c r="E1" s="37"/>
      <c r="F1" s="37"/>
      <c r="G1" s="37"/>
      <c r="H1" s="37"/>
      <c r="J1" s="87" t="s">
        <v>119</v>
      </c>
      <c r="K1" s="87"/>
    </row>
    <row r="2" ht="9" customHeight="1" spans="1:11">
      <c r="A2" s="44"/>
      <c r="B2" s="44"/>
      <c r="C2" s="44"/>
      <c r="D2" s="45"/>
      <c r="E2" s="45"/>
      <c r="F2" s="45"/>
      <c r="G2" s="45"/>
      <c r="H2" s="45"/>
      <c r="I2" s="88"/>
      <c r="J2" s="88"/>
      <c r="K2" s="88"/>
    </row>
    <row r="3" s="1" customFormat="1" spans="1:11">
      <c r="A3" s="46"/>
      <c r="B3" s="46"/>
      <c r="C3" s="46" t="s">
        <v>21</v>
      </c>
      <c r="D3" s="47" t="s">
        <v>120</v>
      </c>
      <c r="E3" s="48"/>
      <c r="F3" s="48"/>
      <c r="G3" s="48"/>
      <c r="H3" s="49"/>
      <c r="I3" s="89" t="s">
        <v>121</v>
      </c>
      <c r="J3" s="90"/>
      <c r="K3" s="91" t="s">
        <v>122</v>
      </c>
    </row>
    <row r="4" s="1" customFormat="1" spans="1:11">
      <c r="A4" s="50"/>
      <c r="B4" s="50"/>
      <c r="C4" s="46" t="s">
        <v>25</v>
      </c>
      <c r="D4" s="51" t="s">
        <v>123</v>
      </c>
      <c r="E4" s="52"/>
      <c r="F4" s="52"/>
      <c r="G4" s="52"/>
      <c r="H4" s="46"/>
      <c r="I4" s="89" t="s">
        <v>27</v>
      </c>
      <c r="J4" s="92" t="s">
        <v>28</v>
      </c>
      <c r="K4" s="89" t="s">
        <v>29</v>
      </c>
    </row>
    <row r="5" s="1" customFormat="1" ht="11.25" customHeight="1" spans="1:11">
      <c r="A5" s="46" t="s">
        <v>24</v>
      </c>
      <c r="B5" s="46"/>
      <c r="C5" s="46" t="s">
        <v>30</v>
      </c>
      <c r="D5" s="53" t="s">
        <v>124</v>
      </c>
      <c r="E5" s="54"/>
      <c r="F5" s="54"/>
      <c r="G5" s="54"/>
      <c r="H5" s="55"/>
      <c r="I5" s="89" t="s">
        <v>29</v>
      </c>
      <c r="J5" s="89"/>
      <c r="K5" s="89"/>
    </row>
    <row r="6" s="1" customFormat="1" ht="13.5" spans="1:11">
      <c r="A6" s="56">
        <v>1</v>
      </c>
      <c r="B6" s="57"/>
      <c r="C6" s="58">
        <v>2</v>
      </c>
      <c r="D6" s="59">
        <v>3</v>
      </c>
      <c r="E6" s="60"/>
      <c r="F6" s="60"/>
      <c r="G6" s="60"/>
      <c r="H6" s="61"/>
      <c r="I6" s="93" t="s">
        <v>31</v>
      </c>
      <c r="J6" s="93" t="s">
        <v>32</v>
      </c>
      <c r="K6" s="93" t="s">
        <v>33</v>
      </c>
    </row>
    <row r="7" s="41" customFormat="1" ht="15" customHeight="1" spans="1:11">
      <c r="A7" s="62" t="s">
        <v>125</v>
      </c>
      <c r="B7" s="63"/>
      <c r="C7" s="64" t="s">
        <v>126</v>
      </c>
      <c r="D7" s="65" t="s">
        <v>127</v>
      </c>
      <c r="E7" s="66"/>
      <c r="F7" s="66"/>
      <c r="G7" s="66"/>
      <c r="H7" s="67"/>
      <c r="I7" s="94">
        <f>I8</f>
        <v>21740232.29</v>
      </c>
      <c r="J7" s="95">
        <f>J8</f>
        <v>4270781.73</v>
      </c>
      <c r="K7" s="96">
        <f>K8</f>
        <v>17469450.56</v>
      </c>
    </row>
    <row r="8" s="1" customFormat="1" spans="1:11">
      <c r="A8" s="68" t="s">
        <v>37</v>
      </c>
      <c r="B8" s="69">
        <v>2</v>
      </c>
      <c r="C8" s="70"/>
      <c r="D8" s="71"/>
      <c r="E8" s="72"/>
      <c r="F8" s="72"/>
      <c r="G8" s="72"/>
      <c r="H8" s="73"/>
      <c r="I8" s="97">
        <f>I9+I40+I46+I59+I69+I92+I96+I99</f>
        <v>21740232.29</v>
      </c>
      <c r="J8" s="97">
        <f>J9+J40+J46+J59+J69+J93+J96+J99</f>
        <v>4270781.73</v>
      </c>
      <c r="K8" s="98">
        <f>I8-J8</f>
        <v>17469450.56</v>
      </c>
    </row>
    <row r="9" s="42" customFormat="1" ht="22.5" spans="1:11">
      <c r="A9" s="74" t="s">
        <v>128</v>
      </c>
      <c r="B9" s="75"/>
      <c r="C9" s="76"/>
      <c r="D9" s="77" t="s">
        <v>12</v>
      </c>
      <c r="E9" s="78" t="s">
        <v>129</v>
      </c>
      <c r="F9" s="78" t="s">
        <v>130</v>
      </c>
      <c r="G9" s="78" t="s">
        <v>131</v>
      </c>
      <c r="H9" s="79"/>
      <c r="I9" s="99">
        <f>I10+I13+I35+I33</f>
        <v>5222857</v>
      </c>
      <c r="J9" s="100">
        <f>J10+J13+J35</f>
        <v>2944778.01</v>
      </c>
      <c r="K9" s="98">
        <f>I9-J9</f>
        <v>2278078.99</v>
      </c>
    </row>
    <row r="10" s="41" customFormat="1" ht="52.5" spans="1:11">
      <c r="A10" s="80" t="s">
        <v>132</v>
      </c>
      <c r="B10" s="63"/>
      <c r="C10" s="81"/>
      <c r="D10" s="82" t="s">
        <v>12</v>
      </c>
      <c r="E10" s="83" t="s">
        <v>133</v>
      </c>
      <c r="F10" s="83" t="s">
        <v>130</v>
      </c>
      <c r="G10" s="83" t="s">
        <v>131</v>
      </c>
      <c r="H10" s="84"/>
      <c r="I10" s="94">
        <f>I11+I12</f>
        <v>1047085</v>
      </c>
      <c r="J10" s="94">
        <f>J11+J12</f>
        <v>642363.26</v>
      </c>
      <c r="K10" s="98">
        <f>I10-J10</f>
        <v>404721.74</v>
      </c>
    </row>
    <row r="11" s="1" customFormat="1" spans="1:11">
      <c r="A11" s="68" t="s">
        <v>134</v>
      </c>
      <c r="B11" s="69">
        <v>2</v>
      </c>
      <c r="C11" s="70"/>
      <c r="D11" s="71" t="s">
        <v>12</v>
      </c>
      <c r="E11" s="72" t="s">
        <v>133</v>
      </c>
      <c r="F11" s="72" t="s">
        <v>135</v>
      </c>
      <c r="G11" s="72" t="s">
        <v>136</v>
      </c>
      <c r="H11" s="73" t="s">
        <v>137</v>
      </c>
      <c r="I11" s="97">
        <v>804205</v>
      </c>
      <c r="J11" s="101">
        <v>493366.56</v>
      </c>
      <c r="K11" s="98">
        <f>I11-J11</f>
        <v>310838.44</v>
      </c>
    </row>
    <row r="12" s="1" customFormat="1" spans="1:11">
      <c r="A12" s="68" t="s">
        <v>138</v>
      </c>
      <c r="B12" s="69">
        <v>2</v>
      </c>
      <c r="C12" s="70"/>
      <c r="D12" s="71" t="s">
        <v>12</v>
      </c>
      <c r="E12" s="72" t="s">
        <v>133</v>
      </c>
      <c r="F12" s="72" t="s">
        <v>135</v>
      </c>
      <c r="G12" s="72" t="s">
        <v>139</v>
      </c>
      <c r="H12" s="73" t="s">
        <v>140</v>
      </c>
      <c r="I12" s="97">
        <v>242880</v>
      </c>
      <c r="J12" s="101">
        <v>148996.7</v>
      </c>
      <c r="K12" s="98">
        <f>I12-J12</f>
        <v>93883.3</v>
      </c>
    </row>
    <row r="13" s="41" customFormat="1" ht="63" spans="1:11">
      <c r="A13" s="80" t="s">
        <v>141</v>
      </c>
      <c r="B13" s="63"/>
      <c r="C13" s="81"/>
      <c r="D13" s="82" t="s">
        <v>12</v>
      </c>
      <c r="E13" s="83" t="s">
        <v>142</v>
      </c>
      <c r="F13" s="83" t="s">
        <v>130</v>
      </c>
      <c r="G13" s="83" t="s">
        <v>131</v>
      </c>
      <c r="H13" s="84"/>
      <c r="I13" s="102">
        <f>I14+I17+I18+I19+I20+I21+I22+I23+I25+I26+I28+I27+I24+I16+I29+I30+I31+I32+I15</f>
        <v>4159590</v>
      </c>
      <c r="J13" s="102">
        <f>J14+J17+J18+J19+J20+J21+J22+J23+J25+J26+J28+J27+J24+J16+J29+J30+J31+J32+J15</f>
        <v>2301532.75</v>
      </c>
      <c r="K13" s="102">
        <f>K14+K17+K18+K19+K20+K21+K22+K23+K25+K26+K28+K16</f>
        <v>1232884.31</v>
      </c>
    </row>
    <row r="14" s="1" customFormat="1" spans="1:11">
      <c r="A14" s="68" t="s">
        <v>134</v>
      </c>
      <c r="B14" s="69">
        <v>2</v>
      </c>
      <c r="C14" s="70"/>
      <c r="D14" s="71" t="s">
        <v>12</v>
      </c>
      <c r="E14" s="72" t="s">
        <v>142</v>
      </c>
      <c r="F14" s="72" t="s">
        <v>143</v>
      </c>
      <c r="G14" s="72" t="s">
        <v>136</v>
      </c>
      <c r="H14" s="73" t="s">
        <v>137</v>
      </c>
      <c r="I14" s="97">
        <v>1592583</v>
      </c>
      <c r="J14" s="101">
        <v>1012183.43</v>
      </c>
      <c r="K14" s="98">
        <f>I14-J14</f>
        <v>580399.57</v>
      </c>
    </row>
    <row r="15" s="1" customFormat="1" spans="1:11">
      <c r="A15" s="68" t="s">
        <v>144</v>
      </c>
      <c r="B15" s="69"/>
      <c r="C15" s="70"/>
      <c r="D15" s="71" t="s">
        <v>12</v>
      </c>
      <c r="E15" s="72" t="s">
        <v>142</v>
      </c>
      <c r="F15" s="72" t="s">
        <v>143</v>
      </c>
      <c r="G15" s="72" t="s">
        <v>136</v>
      </c>
      <c r="H15" s="73" t="s">
        <v>145</v>
      </c>
      <c r="I15" s="97">
        <v>5000</v>
      </c>
      <c r="J15" s="101">
        <v>0</v>
      </c>
      <c r="K15" s="98">
        <f>I15-J15</f>
        <v>5000</v>
      </c>
    </row>
    <row r="16" s="1" customFormat="1" spans="1:11">
      <c r="A16" s="68" t="s">
        <v>144</v>
      </c>
      <c r="B16" s="69">
        <v>2</v>
      </c>
      <c r="C16" s="70"/>
      <c r="D16" s="71" t="s">
        <v>12</v>
      </c>
      <c r="E16" s="72" t="s">
        <v>142</v>
      </c>
      <c r="F16" s="72" t="s">
        <v>143</v>
      </c>
      <c r="G16" s="72" t="s">
        <v>146</v>
      </c>
      <c r="H16" s="73" t="s">
        <v>147</v>
      </c>
      <c r="I16" s="97">
        <v>5000</v>
      </c>
      <c r="J16" s="101">
        <v>0</v>
      </c>
      <c r="K16" s="98">
        <f>I16-J16</f>
        <v>5000</v>
      </c>
    </row>
    <row r="17" s="1" customFormat="1" spans="1:11">
      <c r="A17" s="68" t="s">
        <v>148</v>
      </c>
      <c r="B17" s="69">
        <v>2</v>
      </c>
      <c r="C17" s="70"/>
      <c r="D17" s="71" t="s">
        <v>12</v>
      </c>
      <c r="E17" s="72" t="s">
        <v>142</v>
      </c>
      <c r="F17" s="72" t="s">
        <v>143</v>
      </c>
      <c r="G17" s="72" t="s">
        <v>146</v>
      </c>
      <c r="H17" s="73" t="s">
        <v>149</v>
      </c>
      <c r="I17" s="97">
        <v>0</v>
      </c>
      <c r="J17" s="101">
        <v>0</v>
      </c>
      <c r="K17" s="98">
        <f>I17-J17</f>
        <v>0</v>
      </c>
    </row>
    <row r="18" s="1" customFormat="1" spans="1:11">
      <c r="A18" s="68" t="s">
        <v>138</v>
      </c>
      <c r="B18" s="69">
        <v>2</v>
      </c>
      <c r="C18" s="70"/>
      <c r="D18" s="71" t="s">
        <v>12</v>
      </c>
      <c r="E18" s="72" t="s">
        <v>142</v>
      </c>
      <c r="F18" s="72" t="s">
        <v>143</v>
      </c>
      <c r="G18" s="72" t="s">
        <v>139</v>
      </c>
      <c r="H18" s="73" t="s">
        <v>140</v>
      </c>
      <c r="I18" s="97">
        <v>470961</v>
      </c>
      <c r="J18" s="101">
        <v>305679.41</v>
      </c>
      <c r="K18" s="98">
        <f t="shared" ref="K18:K24" si="0">I18-J18</f>
        <v>165281.59</v>
      </c>
    </row>
    <row r="19" s="1" customFormat="1" spans="1:11">
      <c r="A19" s="68" t="s">
        <v>150</v>
      </c>
      <c r="B19" s="69">
        <v>2</v>
      </c>
      <c r="C19" s="70"/>
      <c r="D19" s="71" t="s">
        <v>12</v>
      </c>
      <c r="E19" s="72" t="s">
        <v>142</v>
      </c>
      <c r="F19" s="72" t="s">
        <v>143</v>
      </c>
      <c r="G19" s="72" t="s">
        <v>151</v>
      </c>
      <c r="H19" s="73" t="s">
        <v>152</v>
      </c>
      <c r="I19" s="97">
        <v>22000</v>
      </c>
      <c r="J19" s="101">
        <v>9650.44</v>
      </c>
      <c r="K19" s="98">
        <f t="shared" si="0"/>
        <v>12349.56</v>
      </c>
    </row>
    <row r="20" s="1" customFormat="1" spans="1:11">
      <c r="A20" s="68" t="s">
        <v>153</v>
      </c>
      <c r="B20" s="69">
        <v>2</v>
      </c>
      <c r="C20" s="70"/>
      <c r="D20" s="71" t="s">
        <v>12</v>
      </c>
      <c r="E20" s="72" t="s">
        <v>142</v>
      </c>
      <c r="F20" s="72" t="s">
        <v>143</v>
      </c>
      <c r="G20" s="72" t="s">
        <v>151</v>
      </c>
      <c r="H20" s="73" t="s">
        <v>154</v>
      </c>
      <c r="I20" s="97">
        <v>10000</v>
      </c>
      <c r="J20" s="101">
        <v>2437.29</v>
      </c>
      <c r="K20" s="98">
        <f t="shared" si="0"/>
        <v>7562.71</v>
      </c>
    </row>
    <row r="21" s="1" customFormat="1" ht="22.5" spans="1:11">
      <c r="A21" s="68" t="s">
        <v>155</v>
      </c>
      <c r="B21" s="69">
        <v>2</v>
      </c>
      <c r="C21" s="70"/>
      <c r="D21" s="71" t="s">
        <v>12</v>
      </c>
      <c r="E21" s="72" t="s">
        <v>142</v>
      </c>
      <c r="F21" s="72" t="s">
        <v>143</v>
      </c>
      <c r="G21" s="72" t="s">
        <v>151</v>
      </c>
      <c r="H21" s="73" t="s">
        <v>156</v>
      </c>
      <c r="I21" s="97">
        <v>43800</v>
      </c>
      <c r="J21" s="101">
        <v>43800</v>
      </c>
      <c r="K21" s="98">
        <f t="shared" si="0"/>
        <v>0</v>
      </c>
    </row>
    <row r="22" s="1" customFormat="1" spans="1:11">
      <c r="A22" s="68" t="s">
        <v>148</v>
      </c>
      <c r="B22" s="69">
        <v>2</v>
      </c>
      <c r="C22" s="70"/>
      <c r="D22" s="71" t="s">
        <v>12</v>
      </c>
      <c r="E22" s="72" t="s">
        <v>142</v>
      </c>
      <c r="F22" s="72" t="s">
        <v>143</v>
      </c>
      <c r="G22" s="72" t="s">
        <v>151</v>
      </c>
      <c r="H22" s="73" t="s">
        <v>149</v>
      </c>
      <c r="I22" s="97">
        <v>348000</v>
      </c>
      <c r="J22" s="101">
        <v>95922.18</v>
      </c>
      <c r="K22" s="98">
        <f t="shared" si="0"/>
        <v>252077.82</v>
      </c>
    </row>
    <row r="23" s="1" customFormat="1" spans="1:11">
      <c r="A23" s="68" t="s">
        <v>157</v>
      </c>
      <c r="B23" s="69"/>
      <c r="C23" s="70"/>
      <c r="D23" s="71" t="s">
        <v>12</v>
      </c>
      <c r="E23" s="72" t="s">
        <v>142</v>
      </c>
      <c r="F23" s="72" t="s">
        <v>143</v>
      </c>
      <c r="G23" s="72" t="s">
        <v>151</v>
      </c>
      <c r="H23" s="73" t="s">
        <v>158</v>
      </c>
      <c r="I23" s="97">
        <v>21500</v>
      </c>
      <c r="J23" s="101">
        <v>15466.94</v>
      </c>
      <c r="K23" s="98">
        <f t="shared" si="0"/>
        <v>6033.06</v>
      </c>
    </row>
    <row r="24" s="1" customFormat="1" ht="22.5" spans="1:11">
      <c r="A24" s="85" t="s">
        <v>159</v>
      </c>
      <c r="B24" s="69"/>
      <c r="C24" s="70"/>
      <c r="D24" s="71" t="s">
        <v>160</v>
      </c>
      <c r="E24" s="72" t="s">
        <v>142</v>
      </c>
      <c r="F24" s="72" t="s">
        <v>143</v>
      </c>
      <c r="G24" s="72" t="s">
        <v>151</v>
      </c>
      <c r="H24" s="73" t="s">
        <v>161</v>
      </c>
      <c r="I24" s="97">
        <v>0</v>
      </c>
      <c r="J24" s="101">
        <v>0</v>
      </c>
      <c r="K24" s="98">
        <f t="shared" si="0"/>
        <v>0</v>
      </c>
    </row>
    <row r="25" s="1" customFormat="1" ht="33.75" spans="1:11">
      <c r="A25" s="68" t="s">
        <v>162</v>
      </c>
      <c r="B25" s="69"/>
      <c r="C25" s="70"/>
      <c r="D25" s="71" t="s">
        <v>160</v>
      </c>
      <c r="E25" s="72" t="s">
        <v>142</v>
      </c>
      <c r="F25" s="72" t="s">
        <v>143</v>
      </c>
      <c r="G25" s="72" t="s">
        <v>151</v>
      </c>
      <c r="H25" s="73" t="s">
        <v>163</v>
      </c>
      <c r="I25" s="97">
        <v>80000</v>
      </c>
      <c r="J25" s="101">
        <v>0</v>
      </c>
      <c r="K25" s="98">
        <f t="shared" ref="K25:K36" si="1">I25-J25</f>
        <v>80000</v>
      </c>
    </row>
    <row r="26" s="1" customFormat="1" ht="33.75" spans="1:11">
      <c r="A26" s="68" t="s">
        <v>164</v>
      </c>
      <c r="B26" s="69"/>
      <c r="C26" s="70"/>
      <c r="D26" s="71" t="s">
        <v>12</v>
      </c>
      <c r="E26" s="72" t="s">
        <v>142</v>
      </c>
      <c r="F26" s="72" t="s">
        <v>143</v>
      </c>
      <c r="G26" s="72" t="s">
        <v>151</v>
      </c>
      <c r="H26" s="73" t="s">
        <v>165</v>
      </c>
      <c r="I26" s="97">
        <v>124363</v>
      </c>
      <c r="J26" s="101">
        <v>50183</v>
      </c>
      <c r="K26" s="98">
        <f t="shared" si="1"/>
        <v>74180</v>
      </c>
    </row>
    <row r="27" s="1" customFormat="1" spans="1:11">
      <c r="A27" s="68" t="s">
        <v>153</v>
      </c>
      <c r="B27" s="69">
        <v>2</v>
      </c>
      <c r="C27" s="70"/>
      <c r="D27" s="71" t="s">
        <v>12</v>
      </c>
      <c r="E27" s="72" t="s">
        <v>142</v>
      </c>
      <c r="F27" s="72" t="s">
        <v>143</v>
      </c>
      <c r="G27" s="72" t="s">
        <v>166</v>
      </c>
      <c r="H27" s="73" t="s">
        <v>154</v>
      </c>
      <c r="I27" s="97">
        <v>350000</v>
      </c>
      <c r="J27" s="101">
        <v>216086.4</v>
      </c>
      <c r="K27" s="98">
        <f t="shared" si="1"/>
        <v>133913.6</v>
      </c>
    </row>
    <row r="28" s="1" customFormat="1" ht="22.5" spans="1:11">
      <c r="A28" s="68" t="s">
        <v>167</v>
      </c>
      <c r="B28" s="69"/>
      <c r="C28" s="70"/>
      <c r="D28" s="71" t="s">
        <v>12</v>
      </c>
      <c r="E28" s="72" t="s">
        <v>142</v>
      </c>
      <c r="F28" s="72" t="s">
        <v>143</v>
      </c>
      <c r="G28" s="72" t="s">
        <v>168</v>
      </c>
      <c r="H28" s="73" t="s">
        <v>169</v>
      </c>
      <c r="I28" s="97">
        <v>50000</v>
      </c>
      <c r="J28" s="101">
        <v>0</v>
      </c>
      <c r="K28" s="98">
        <f t="shared" si="1"/>
        <v>50000</v>
      </c>
    </row>
    <row r="29" s="1" customFormat="1" spans="1:11">
      <c r="A29" s="68" t="s">
        <v>134</v>
      </c>
      <c r="B29" s="69">
        <v>2</v>
      </c>
      <c r="C29" s="70"/>
      <c r="D29" s="71" t="s">
        <v>12</v>
      </c>
      <c r="E29" s="72" t="s">
        <v>142</v>
      </c>
      <c r="F29" s="72" t="s">
        <v>170</v>
      </c>
      <c r="G29" s="72" t="s">
        <v>136</v>
      </c>
      <c r="H29" s="73" t="s">
        <v>137</v>
      </c>
      <c r="I29" s="97">
        <v>614466</v>
      </c>
      <c r="J29" s="101">
        <v>315189.61</v>
      </c>
      <c r="K29" s="98">
        <f t="shared" si="1"/>
        <v>299276.39</v>
      </c>
    </row>
    <row r="30" s="1" customFormat="1" spans="1:11">
      <c r="A30" s="68" t="s">
        <v>138</v>
      </c>
      <c r="B30" s="69">
        <v>2</v>
      </c>
      <c r="C30" s="70"/>
      <c r="D30" s="71" t="s">
        <v>12</v>
      </c>
      <c r="E30" s="72" t="s">
        <v>142</v>
      </c>
      <c r="F30" s="72" t="s">
        <v>170</v>
      </c>
      <c r="G30" s="72" t="s">
        <v>139</v>
      </c>
      <c r="H30" s="73" t="s">
        <v>140</v>
      </c>
      <c r="I30" s="97">
        <v>185569</v>
      </c>
      <c r="J30" s="101">
        <v>95187.25</v>
      </c>
      <c r="K30" s="98">
        <f t="shared" si="1"/>
        <v>90381.75</v>
      </c>
    </row>
    <row r="31" s="1" customFormat="1" spans="1:11">
      <c r="A31" s="68" t="s">
        <v>134</v>
      </c>
      <c r="B31" s="69">
        <v>2</v>
      </c>
      <c r="C31" s="70"/>
      <c r="D31" s="71" t="s">
        <v>12</v>
      </c>
      <c r="E31" s="72" t="s">
        <v>142</v>
      </c>
      <c r="F31" s="72" t="s">
        <v>171</v>
      </c>
      <c r="G31" s="72" t="s">
        <v>136</v>
      </c>
      <c r="H31" s="73" t="s">
        <v>137</v>
      </c>
      <c r="I31" s="97">
        <v>181511</v>
      </c>
      <c r="J31" s="101">
        <v>107332.41</v>
      </c>
      <c r="K31" s="98">
        <f t="shared" si="1"/>
        <v>74178.59</v>
      </c>
    </row>
    <row r="32" s="1" customFormat="1" spans="1:11">
      <c r="A32" s="68" t="s">
        <v>138</v>
      </c>
      <c r="B32" s="69">
        <v>2</v>
      </c>
      <c r="C32" s="70"/>
      <c r="D32" s="71" t="s">
        <v>12</v>
      </c>
      <c r="E32" s="72" t="s">
        <v>142</v>
      </c>
      <c r="F32" s="72" t="s">
        <v>171</v>
      </c>
      <c r="G32" s="72" t="s">
        <v>139</v>
      </c>
      <c r="H32" s="73" t="s">
        <v>140</v>
      </c>
      <c r="I32" s="97">
        <v>54837</v>
      </c>
      <c r="J32" s="101">
        <v>32414.39</v>
      </c>
      <c r="K32" s="98">
        <f t="shared" si="1"/>
        <v>22422.61</v>
      </c>
    </row>
    <row r="33" s="41" customFormat="1" spans="1:11">
      <c r="A33" s="80" t="s">
        <v>172</v>
      </c>
      <c r="B33" s="63"/>
      <c r="C33" s="81"/>
      <c r="D33" s="82" t="s">
        <v>12</v>
      </c>
      <c r="E33" s="83" t="s">
        <v>173</v>
      </c>
      <c r="F33" s="83" t="s">
        <v>130</v>
      </c>
      <c r="G33" s="83" t="s">
        <v>131</v>
      </c>
      <c r="H33" s="84"/>
      <c r="I33" s="94">
        <f>I34</f>
        <v>10000</v>
      </c>
      <c r="J33" s="94">
        <f>J34</f>
        <v>0</v>
      </c>
      <c r="K33" s="96">
        <f t="shared" si="1"/>
        <v>10000</v>
      </c>
    </row>
    <row r="34" s="1" customFormat="1" ht="22.5" spans="1:11">
      <c r="A34" s="68" t="s">
        <v>174</v>
      </c>
      <c r="B34" s="69"/>
      <c r="C34" s="70"/>
      <c r="D34" s="71" t="s">
        <v>12</v>
      </c>
      <c r="E34" s="72" t="s">
        <v>173</v>
      </c>
      <c r="F34" s="72" t="s">
        <v>175</v>
      </c>
      <c r="G34" s="72" t="s">
        <v>176</v>
      </c>
      <c r="H34" s="73" t="s">
        <v>177</v>
      </c>
      <c r="I34" s="97">
        <v>10000</v>
      </c>
      <c r="J34" s="97">
        <v>0</v>
      </c>
      <c r="K34" s="98">
        <f t="shared" si="1"/>
        <v>10000</v>
      </c>
    </row>
    <row r="35" s="41" customFormat="1" ht="31.5" spans="1:11">
      <c r="A35" s="80" t="s">
        <v>178</v>
      </c>
      <c r="B35" s="63"/>
      <c r="C35" s="81"/>
      <c r="D35" s="82" t="s">
        <v>12</v>
      </c>
      <c r="E35" s="83" t="s">
        <v>179</v>
      </c>
      <c r="F35" s="83" t="s">
        <v>130</v>
      </c>
      <c r="G35" s="83" t="s">
        <v>131</v>
      </c>
      <c r="H35" s="84"/>
      <c r="I35" s="94">
        <f>I36+I37+I38+I39</f>
        <v>6182</v>
      </c>
      <c r="J35" s="94">
        <f>J36+J37+J38+J39</f>
        <v>882</v>
      </c>
      <c r="K35" s="98">
        <f t="shared" si="1"/>
        <v>5300</v>
      </c>
    </row>
    <row r="36" s="1" customFormat="1" ht="22.5" spans="1:11">
      <c r="A36" s="68" t="s">
        <v>180</v>
      </c>
      <c r="B36" s="69">
        <v>2</v>
      </c>
      <c r="C36" s="70"/>
      <c r="D36" s="71" t="s">
        <v>12</v>
      </c>
      <c r="E36" s="72" t="s">
        <v>179</v>
      </c>
      <c r="F36" s="72" t="s">
        <v>181</v>
      </c>
      <c r="G36" s="72" t="s">
        <v>168</v>
      </c>
      <c r="H36" s="73" t="s">
        <v>182</v>
      </c>
      <c r="I36" s="97">
        <v>882</v>
      </c>
      <c r="J36" s="97">
        <v>882</v>
      </c>
      <c r="K36" s="98">
        <f t="shared" si="1"/>
        <v>0</v>
      </c>
    </row>
    <row r="37" s="1" customFormat="1" spans="1:11">
      <c r="A37" s="68" t="s">
        <v>134</v>
      </c>
      <c r="B37" s="69">
        <v>2</v>
      </c>
      <c r="C37" s="70"/>
      <c r="D37" s="71" t="s">
        <v>12</v>
      </c>
      <c r="E37" s="72" t="s">
        <v>179</v>
      </c>
      <c r="F37" s="72" t="s">
        <v>183</v>
      </c>
      <c r="G37" s="72" t="s">
        <v>136</v>
      </c>
      <c r="H37" s="73" t="s">
        <v>137</v>
      </c>
      <c r="I37" s="97">
        <v>3072</v>
      </c>
      <c r="J37" s="101">
        <v>0</v>
      </c>
      <c r="K37" s="98">
        <f t="shared" ref="K37:K43" si="2">I37-J37</f>
        <v>3072</v>
      </c>
    </row>
    <row r="38" s="1" customFormat="1" spans="1:11">
      <c r="A38" s="68" t="s">
        <v>138</v>
      </c>
      <c r="B38" s="69">
        <v>2</v>
      </c>
      <c r="C38" s="70"/>
      <c r="D38" s="71" t="s">
        <v>12</v>
      </c>
      <c r="E38" s="72" t="s">
        <v>179</v>
      </c>
      <c r="F38" s="72" t="s">
        <v>183</v>
      </c>
      <c r="G38" s="72" t="s">
        <v>139</v>
      </c>
      <c r="H38" s="73" t="s">
        <v>140</v>
      </c>
      <c r="I38" s="97">
        <v>928</v>
      </c>
      <c r="J38" s="101">
        <v>0</v>
      </c>
      <c r="K38" s="98">
        <f t="shared" si="2"/>
        <v>928</v>
      </c>
    </row>
    <row r="39" s="1" customFormat="1" ht="33.75" spans="1:11">
      <c r="A39" s="68" t="s">
        <v>164</v>
      </c>
      <c r="B39" s="69">
        <v>2</v>
      </c>
      <c r="C39" s="70"/>
      <c r="D39" s="71" t="s">
        <v>12</v>
      </c>
      <c r="E39" s="72" t="s">
        <v>179</v>
      </c>
      <c r="F39" s="72" t="s">
        <v>183</v>
      </c>
      <c r="G39" s="72" t="s">
        <v>151</v>
      </c>
      <c r="H39" s="73" t="s">
        <v>165</v>
      </c>
      <c r="I39" s="97">
        <v>1300</v>
      </c>
      <c r="J39" s="101">
        <v>0</v>
      </c>
      <c r="K39" s="98">
        <f t="shared" si="2"/>
        <v>1300</v>
      </c>
    </row>
    <row r="40" s="42" customFormat="1" ht="22.5" spans="1:11">
      <c r="A40" s="74" t="s">
        <v>184</v>
      </c>
      <c r="B40" s="75"/>
      <c r="C40" s="76"/>
      <c r="D40" s="77" t="s">
        <v>12</v>
      </c>
      <c r="E40" s="78" t="s">
        <v>185</v>
      </c>
      <c r="F40" s="78" t="s">
        <v>130</v>
      </c>
      <c r="G40" s="78" t="s">
        <v>131</v>
      </c>
      <c r="H40" s="79"/>
      <c r="I40" s="99">
        <f>I41</f>
        <v>151791</v>
      </c>
      <c r="J40" s="99">
        <f>J41</f>
        <v>64354.93</v>
      </c>
      <c r="K40" s="98">
        <f t="shared" si="2"/>
        <v>87436.07</v>
      </c>
    </row>
    <row r="41" s="41" customFormat="1" ht="21" spans="1:11">
      <c r="A41" s="80" t="s">
        <v>186</v>
      </c>
      <c r="B41" s="63"/>
      <c r="C41" s="76"/>
      <c r="D41" s="82" t="s">
        <v>12</v>
      </c>
      <c r="E41" s="83" t="s">
        <v>187</v>
      </c>
      <c r="F41" s="83" t="s">
        <v>130</v>
      </c>
      <c r="G41" s="83" t="s">
        <v>131</v>
      </c>
      <c r="H41" s="84"/>
      <c r="I41" s="94">
        <f>I42+I43+I44+I45</f>
        <v>151791</v>
      </c>
      <c r="J41" s="94">
        <f>J42+J43+J44+J45</f>
        <v>64354.93</v>
      </c>
      <c r="K41" s="98">
        <f t="shared" si="2"/>
        <v>87436.07</v>
      </c>
    </row>
    <row r="42" s="1" customFormat="1" spans="1:11">
      <c r="A42" s="68" t="s">
        <v>134</v>
      </c>
      <c r="B42" s="69">
        <v>2</v>
      </c>
      <c r="C42" s="76"/>
      <c r="D42" s="71" t="s">
        <v>12</v>
      </c>
      <c r="E42" s="72" t="s">
        <v>187</v>
      </c>
      <c r="F42" s="72" t="s">
        <v>188</v>
      </c>
      <c r="G42" s="72" t="s">
        <v>136</v>
      </c>
      <c r="H42" s="73" t="s">
        <v>137</v>
      </c>
      <c r="I42" s="97">
        <v>103117</v>
      </c>
      <c r="J42" s="97">
        <v>49427.75</v>
      </c>
      <c r="K42" s="98">
        <f t="shared" si="2"/>
        <v>53689.25</v>
      </c>
    </row>
    <row r="43" s="1" customFormat="1" spans="1:11">
      <c r="A43" s="68" t="s">
        <v>138</v>
      </c>
      <c r="B43" s="69"/>
      <c r="C43" s="76"/>
      <c r="D43" s="71" t="s">
        <v>12</v>
      </c>
      <c r="E43" s="72" t="s">
        <v>187</v>
      </c>
      <c r="F43" s="72" t="s">
        <v>188</v>
      </c>
      <c r="G43" s="72" t="s">
        <v>139</v>
      </c>
      <c r="H43" s="73" t="s">
        <v>140</v>
      </c>
      <c r="I43" s="97">
        <v>30935</v>
      </c>
      <c r="J43" s="97">
        <v>14927.18</v>
      </c>
      <c r="K43" s="98">
        <f t="shared" si="2"/>
        <v>16007.82</v>
      </c>
    </row>
    <row r="44" s="1" customFormat="1" ht="33.75" spans="1:11">
      <c r="A44" s="68" t="s">
        <v>162</v>
      </c>
      <c r="B44" s="69"/>
      <c r="C44" s="76"/>
      <c r="D44" s="71" t="s">
        <v>12</v>
      </c>
      <c r="E44" s="72" t="s">
        <v>187</v>
      </c>
      <c r="F44" s="72" t="s">
        <v>188</v>
      </c>
      <c r="G44" s="72" t="s">
        <v>151</v>
      </c>
      <c r="H44" s="73" t="s">
        <v>163</v>
      </c>
      <c r="I44" s="97">
        <v>7000</v>
      </c>
      <c r="J44" s="97">
        <v>0</v>
      </c>
      <c r="K44" s="98">
        <f t="shared" ref="K44:K51" si="3">I44-J44</f>
        <v>7000</v>
      </c>
    </row>
    <row r="45" s="1" customFormat="1" ht="33.75" spans="1:11">
      <c r="A45" s="68" t="s">
        <v>164</v>
      </c>
      <c r="B45" s="69"/>
      <c r="C45" s="76"/>
      <c r="D45" s="71" t="s">
        <v>12</v>
      </c>
      <c r="E45" s="72" t="s">
        <v>187</v>
      </c>
      <c r="F45" s="72" t="s">
        <v>188</v>
      </c>
      <c r="G45" s="72" t="s">
        <v>151</v>
      </c>
      <c r="H45" s="73" t="s">
        <v>165</v>
      </c>
      <c r="I45" s="97">
        <v>10739</v>
      </c>
      <c r="J45" s="97">
        <v>0</v>
      </c>
      <c r="K45" s="98">
        <f t="shared" si="3"/>
        <v>10739</v>
      </c>
    </row>
    <row r="46" s="42" customFormat="1" ht="45" spans="1:11">
      <c r="A46" s="74" t="s">
        <v>189</v>
      </c>
      <c r="B46" s="75"/>
      <c r="C46" s="76"/>
      <c r="D46" s="77" t="s">
        <v>12</v>
      </c>
      <c r="E46" s="78" t="s">
        <v>190</v>
      </c>
      <c r="F46" s="78" t="s">
        <v>130</v>
      </c>
      <c r="G46" s="78" t="s">
        <v>131</v>
      </c>
      <c r="H46" s="79"/>
      <c r="I46" s="99">
        <f t="shared" ref="I46:K46" si="4">I47+I57</f>
        <v>249767</v>
      </c>
      <c r="J46" s="99">
        <f t="shared" si="4"/>
        <v>70835</v>
      </c>
      <c r="K46" s="99">
        <f t="shared" si="3"/>
        <v>178932</v>
      </c>
    </row>
    <row r="47" s="41" customFormat="1" ht="45" spans="1:11">
      <c r="A47" s="74" t="s">
        <v>191</v>
      </c>
      <c r="B47" s="63"/>
      <c r="C47" s="81"/>
      <c r="D47" s="82" t="s">
        <v>12</v>
      </c>
      <c r="E47" s="83" t="s">
        <v>192</v>
      </c>
      <c r="F47" s="83" t="s">
        <v>130</v>
      </c>
      <c r="G47" s="83" t="s">
        <v>131</v>
      </c>
      <c r="H47" s="84"/>
      <c r="I47" s="94">
        <f>I48+I49+I50+I51+I52+I53+I54+I56+I55</f>
        <v>244767</v>
      </c>
      <c r="J47" s="94">
        <f>J48+J49+J50+J51+J52+J53+J54+J56</f>
        <v>70835</v>
      </c>
      <c r="K47" s="98">
        <f t="shared" si="3"/>
        <v>173932</v>
      </c>
    </row>
    <row r="48" s="41" customFormat="1" ht="22.5" spans="1:11">
      <c r="A48" s="68" t="s">
        <v>155</v>
      </c>
      <c r="B48" s="69"/>
      <c r="C48" s="70"/>
      <c r="D48" s="71" t="s">
        <v>12</v>
      </c>
      <c r="E48" s="72" t="s">
        <v>192</v>
      </c>
      <c r="F48" s="72" t="s">
        <v>193</v>
      </c>
      <c r="G48" s="72" t="s">
        <v>151</v>
      </c>
      <c r="H48" s="73" t="s">
        <v>156</v>
      </c>
      <c r="I48" s="97">
        <v>39060</v>
      </c>
      <c r="J48" s="101">
        <v>16260</v>
      </c>
      <c r="K48" s="98">
        <f t="shared" si="3"/>
        <v>22800</v>
      </c>
    </row>
    <row r="49" s="41" customFormat="1" spans="1:11">
      <c r="A49" s="68" t="s">
        <v>148</v>
      </c>
      <c r="B49" s="69"/>
      <c r="C49" s="70"/>
      <c r="D49" s="71" t="s">
        <v>12</v>
      </c>
      <c r="E49" s="72" t="s">
        <v>192</v>
      </c>
      <c r="F49" s="72" t="s">
        <v>193</v>
      </c>
      <c r="G49" s="72" t="s">
        <v>151</v>
      </c>
      <c r="H49" s="73" t="s">
        <v>149</v>
      </c>
      <c r="I49" s="97">
        <v>0</v>
      </c>
      <c r="J49" s="101">
        <v>0</v>
      </c>
      <c r="K49" s="98">
        <f t="shared" si="3"/>
        <v>0</v>
      </c>
    </row>
    <row r="50" s="1" customFormat="1" ht="33.75" spans="1:11">
      <c r="A50" s="68" t="s">
        <v>162</v>
      </c>
      <c r="B50" s="69"/>
      <c r="C50" s="70"/>
      <c r="D50" s="71" t="s">
        <v>160</v>
      </c>
      <c r="E50" s="72" t="s">
        <v>192</v>
      </c>
      <c r="F50" s="72" t="s">
        <v>193</v>
      </c>
      <c r="G50" s="72" t="s">
        <v>151</v>
      </c>
      <c r="H50" s="73" t="s">
        <v>163</v>
      </c>
      <c r="I50" s="97">
        <v>14989</v>
      </c>
      <c r="J50" s="101">
        <v>0</v>
      </c>
      <c r="K50" s="98">
        <f t="shared" si="3"/>
        <v>14989</v>
      </c>
    </row>
    <row r="51" s="1" customFormat="1" ht="33.75" spans="1:11">
      <c r="A51" s="68" t="s">
        <v>164</v>
      </c>
      <c r="B51" s="69"/>
      <c r="C51" s="70"/>
      <c r="D51" s="71" t="s">
        <v>12</v>
      </c>
      <c r="E51" s="72" t="s">
        <v>192</v>
      </c>
      <c r="F51" s="72" t="s">
        <v>193</v>
      </c>
      <c r="G51" s="72" t="s">
        <v>151</v>
      </c>
      <c r="H51" s="73" t="s">
        <v>165</v>
      </c>
      <c r="I51" s="97">
        <v>21455</v>
      </c>
      <c r="J51" s="101">
        <v>21455</v>
      </c>
      <c r="K51" s="98">
        <f t="shared" si="3"/>
        <v>0</v>
      </c>
    </row>
    <row r="52" s="1" customFormat="1" ht="33.75" spans="1:11">
      <c r="A52" s="68" t="s">
        <v>162</v>
      </c>
      <c r="B52" s="69"/>
      <c r="C52" s="70"/>
      <c r="D52" s="71" t="s">
        <v>12</v>
      </c>
      <c r="E52" s="72" t="s">
        <v>192</v>
      </c>
      <c r="F52" s="72" t="s">
        <v>194</v>
      </c>
      <c r="G52" s="72" t="s">
        <v>151</v>
      </c>
      <c r="H52" s="73" t="s">
        <v>163</v>
      </c>
      <c r="I52" s="97">
        <v>8463</v>
      </c>
      <c r="J52" s="101">
        <v>7620</v>
      </c>
      <c r="K52" s="98">
        <f t="shared" ref="K52:K59" si="5">I52-J52</f>
        <v>843</v>
      </c>
    </row>
    <row r="53" s="1" customFormat="1" ht="33.75" spans="1:11">
      <c r="A53" s="68" t="s">
        <v>155</v>
      </c>
      <c r="B53" s="69"/>
      <c r="C53" s="70"/>
      <c r="D53" s="71" t="s">
        <v>12</v>
      </c>
      <c r="E53" s="72" t="s">
        <v>192</v>
      </c>
      <c r="F53" s="72" t="s">
        <v>194</v>
      </c>
      <c r="G53" s="72" t="s">
        <v>151</v>
      </c>
      <c r="H53" s="73" t="s">
        <v>195</v>
      </c>
      <c r="I53" s="97">
        <v>54000</v>
      </c>
      <c r="J53" s="101">
        <v>4500</v>
      </c>
      <c r="K53" s="98">
        <f t="shared" si="5"/>
        <v>49500</v>
      </c>
    </row>
    <row r="54" s="1" customFormat="1" ht="33.75" spans="1:11">
      <c r="A54" s="85" t="s">
        <v>159</v>
      </c>
      <c r="B54" s="69"/>
      <c r="C54" s="70"/>
      <c r="D54" s="71" t="s">
        <v>12</v>
      </c>
      <c r="E54" s="72" t="s">
        <v>192</v>
      </c>
      <c r="F54" s="72" t="s">
        <v>194</v>
      </c>
      <c r="G54" s="72" t="s">
        <v>151</v>
      </c>
      <c r="H54" s="73" t="s">
        <v>196</v>
      </c>
      <c r="I54" s="97">
        <v>25000</v>
      </c>
      <c r="J54" s="101">
        <v>0</v>
      </c>
      <c r="K54" s="98">
        <f t="shared" si="5"/>
        <v>25000</v>
      </c>
    </row>
    <row r="55" s="1" customFormat="1" ht="33.75" spans="1:11">
      <c r="A55" s="68" t="s">
        <v>162</v>
      </c>
      <c r="B55" s="69"/>
      <c r="C55" s="70"/>
      <c r="D55" s="71" t="s">
        <v>12</v>
      </c>
      <c r="E55" s="72" t="s">
        <v>192</v>
      </c>
      <c r="F55" s="72" t="s">
        <v>194</v>
      </c>
      <c r="G55" s="72" t="s">
        <v>151</v>
      </c>
      <c r="H55" s="73" t="s">
        <v>197</v>
      </c>
      <c r="I55" s="97">
        <v>41800</v>
      </c>
      <c r="J55" s="101">
        <v>0</v>
      </c>
      <c r="K55" s="98">
        <f t="shared" si="5"/>
        <v>41800</v>
      </c>
    </row>
    <row r="56" s="1" customFormat="1" ht="22.5" spans="1:11">
      <c r="A56" s="86" t="s">
        <v>198</v>
      </c>
      <c r="B56" s="69"/>
      <c r="C56" s="70"/>
      <c r="D56" s="71" t="s">
        <v>12</v>
      </c>
      <c r="E56" s="72" t="s">
        <v>192</v>
      </c>
      <c r="F56" s="72" t="s">
        <v>194</v>
      </c>
      <c r="G56" s="72" t="s">
        <v>199</v>
      </c>
      <c r="H56" s="73" t="s">
        <v>177</v>
      </c>
      <c r="I56" s="97">
        <v>40000</v>
      </c>
      <c r="J56" s="101">
        <v>21000</v>
      </c>
      <c r="K56" s="98">
        <f t="shared" si="5"/>
        <v>19000</v>
      </c>
    </row>
    <row r="57" s="42" customFormat="1" ht="67.5" spans="1:11">
      <c r="A57" s="74" t="s">
        <v>200</v>
      </c>
      <c r="B57" s="75"/>
      <c r="C57" s="76"/>
      <c r="D57" s="77" t="s">
        <v>12</v>
      </c>
      <c r="E57" s="78" t="s">
        <v>201</v>
      </c>
      <c r="F57" s="78" t="s">
        <v>130</v>
      </c>
      <c r="G57" s="78" t="s">
        <v>131</v>
      </c>
      <c r="H57" s="79"/>
      <c r="I57" s="99">
        <f>I58</f>
        <v>5000</v>
      </c>
      <c r="J57" s="100">
        <f>J58</f>
        <v>0</v>
      </c>
      <c r="K57" s="103">
        <f t="shared" si="5"/>
        <v>5000</v>
      </c>
    </row>
    <row r="58" s="1" customFormat="1" ht="33.75" spans="1:11">
      <c r="A58" s="85" t="s">
        <v>164</v>
      </c>
      <c r="B58" s="69"/>
      <c r="C58" s="70"/>
      <c r="D58" s="71" t="s">
        <v>12</v>
      </c>
      <c r="E58" s="72" t="s">
        <v>201</v>
      </c>
      <c r="F58" s="72" t="s">
        <v>202</v>
      </c>
      <c r="G58" s="72" t="s">
        <v>151</v>
      </c>
      <c r="H58" s="73" t="s">
        <v>165</v>
      </c>
      <c r="I58" s="97">
        <v>5000</v>
      </c>
      <c r="J58" s="101">
        <v>0</v>
      </c>
      <c r="K58" s="98">
        <f t="shared" si="5"/>
        <v>5000</v>
      </c>
    </row>
    <row r="59" s="42" customFormat="1" ht="22.5" spans="1:11">
      <c r="A59" s="74" t="s">
        <v>203</v>
      </c>
      <c r="B59" s="75"/>
      <c r="C59" s="76"/>
      <c r="D59" s="77" t="s">
        <v>12</v>
      </c>
      <c r="E59" s="78" t="s">
        <v>204</v>
      </c>
      <c r="F59" s="78" t="s">
        <v>130</v>
      </c>
      <c r="G59" s="78" t="s">
        <v>131</v>
      </c>
      <c r="H59" s="79"/>
      <c r="I59" s="99">
        <f>I60+I66</f>
        <v>3926811.15</v>
      </c>
      <c r="J59" s="100">
        <f>J60+J66</f>
        <v>3810</v>
      </c>
      <c r="K59" s="98">
        <f t="shared" si="5"/>
        <v>3923001.15</v>
      </c>
    </row>
    <row r="60" s="41" customFormat="1" ht="21" spans="1:11">
      <c r="A60" s="80" t="s">
        <v>205</v>
      </c>
      <c r="B60" s="63"/>
      <c r="C60" s="81"/>
      <c r="D60" s="82" t="s">
        <v>12</v>
      </c>
      <c r="E60" s="83" t="s">
        <v>206</v>
      </c>
      <c r="F60" s="83" t="s">
        <v>130</v>
      </c>
      <c r="G60" s="83" t="s">
        <v>131</v>
      </c>
      <c r="H60" s="84"/>
      <c r="I60" s="94">
        <f>I61+I64+I65+I63+I62</f>
        <v>3879911.15</v>
      </c>
      <c r="J60" s="94">
        <f>J61+J64+J65+J63+J62</f>
        <v>3810</v>
      </c>
      <c r="K60" s="94">
        <f t="shared" ref="I60:K60" si="6">K61+K64+K65</f>
        <v>3847911.15</v>
      </c>
    </row>
    <row r="61" s="1" customFormat="1" ht="22.5" spans="1:11">
      <c r="A61" s="68" t="s">
        <v>155</v>
      </c>
      <c r="B61" s="69"/>
      <c r="C61" s="70"/>
      <c r="D61" s="71" t="s">
        <v>12</v>
      </c>
      <c r="E61" s="72" t="s">
        <v>206</v>
      </c>
      <c r="F61" s="72" t="s">
        <v>207</v>
      </c>
      <c r="G61" s="72" t="s">
        <v>151</v>
      </c>
      <c r="H61" s="73" t="s">
        <v>156</v>
      </c>
      <c r="I61" s="97">
        <v>421822.15</v>
      </c>
      <c r="J61" s="101">
        <v>0</v>
      </c>
      <c r="K61" s="98">
        <f>I61-J61</f>
        <v>421822.15</v>
      </c>
    </row>
    <row r="62" s="1" customFormat="1" spans="1:11">
      <c r="A62" s="68"/>
      <c r="B62" s="69"/>
      <c r="C62" s="70"/>
      <c r="D62" s="71" t="s">
        <v>12</v>
      </c>
      <c r="E62" s="72" t="s">
        <v>206</v>
      </c>
      <c r="F62" s="72" t="s">
        <v>207</v>
      </c>
      <c r="G62" s="72" t="s">
        <v>151</v>
      </c>
      <c r="H62" s="73" t="s">
        <v>163</v>
      </c>
      <c r="I62" s="97">
        <v>32000</v>
      </c>
      <c r="J62" s="101">
        <v>3810</v>
      </c>
      <c r="K62" s="98">
        <f>I62-J62</f>
        <v>28190</v>
      </c>
    </row>
    <row r="63" s="1" customFormat="1" ht="22.5" spans="1:11">
      <c r="A63" s="68" t="s">
        <v>155</v>
      </c>
      <c r="B63" s="69"/>
      <c r="C63" s="70"/>
      <c r="D63" s="71" t="s">
        <v>12</v>
      </c>
      <c r="E63" s="72" t="s">
        <v>206</v>
      </c>
      <c r="F63" s="72" t="s">
        <v>208</v>
      </c>
      <c r="G63" s="72" t="s">
        <v>151</v>
      </c>
      <c r="H63" s="73" t="s">
        <v>209</v>
      </c>
      <c r="I63" s="97">
        <v>0</v>
      </c>
      <c r="J63" s="101">
        <v>0</v>
      </c>
      <c r="K63" s="98">
        <f t="shared" ref="K63:K68" si="7">I63-J63</f>
        <v>0</v>
      </c>
    </row>
    <row r="64" s="1" customFormat="1" ht="22.5" spans="1:11">
      <c r="A64" s="68" t="s">
        <v>155</v>
      </c>
      <c r="B64" s="69"/>
      <c r="C64" s="70"/>
      <c r="D64" s="71" t="s">
        <v>12</v>
      </c>
      <c r="E64" s="72" t="s">
        <v>206</v>
      </c>
      <c r="F64" s="72" t="s">
        <v>210</v>
      </c>
      <c r="G64" s="72" t="s">
        <v>151</v>
      </c>
      <c r="H64" s="73" t="s">
        <v>156</v>
      </c>
      <c r="I64" s="97">
        <v>2854289</v>
      </c>
      <c r="J64" s="101">
        <v>0</v>
      </c>
      <c r="K64" s="98">
        <f t="shared" si="7"/>
        <v>2854289</v>
      </c>
    </row>
    <row r="65" s="1" customFormat="1" ht="22.5" spans="1:11">
      <c r="A65" s="68" t="s">
        <v>155</v>
      </c>
      <c r="B65" s="69"/>
      <c r="C65" s="70"/>
      <c r="D65" s="71" t="s">
        <v>12</v>
      </c>
      <c r="E65" s="72" t="s">
        <v>206</v>
      </c>
      <c r="F65" s="72" t="s">
        <v>210</v>
      </c>
      <c r="G65" s="72" t="s">
        <v>151</v>
      </c>
      <c r="H65" s="73" t="s">
        <v>211</v>
      </c>
      <c r="I65" s="97">
        <v>571800</v>
      </c>
      <c r="J65" s="101">
        <v>0</v>
      </c>
      <c r="K65" s="98">
        <f t="shared" si="7"/>
        <v>571800</v>
      </c>
    </row>
    <row r="66" s="41" customFormat="1" ht="22" customHeight="1" spans="1:11">
      <c r="A66" s="80" t="s">
        <v>212</v>
      </c>
      <c r="B66" s="63"/>
      <c r="C66" s="81"/>
      <c r="D66" s="82" t="s">
        <v>12</v>
      </c>
      <c r="E66" s="83" t="s">
        <v>213</v>
      </c>
      <c r="F66" s="83" t="s">
        <v>130</v>
      </c>
      <c r="G66" s="83" t="s">
        <v>131</v>
      </c>
      <c r="H66" s="84"/>
      <c r="I66" s="94">
        <f>I67+I68</f>
        <v>46900</v>
      </c>
      <c r="J66" s="95">
        <f>J67+J68</f>
        <v>0</v>
      </c>
      <c r="K66" s="98">
        <f t="shared" si="7"/>
        <v>46900</v>
      </c>
    </row>
    <row r="67" s="1" customFormat="1" spans="1:11">
      <c r="A67" s="68" t="s">
        <v>214</v>
      </c>
      <c r="B67" s="69"/>
      <c r="C67" s="70"/>
      <c r="D67" s="71" t="s">
        <v>12</v>
      </c>
      <c r="E67" s="72" t="s">
        <v>213</v>
      </c>
      <c r="F67" s="72" t="s">
        <v>215</v>
      </c>
      <c r="G67" s="72" t="s">
        <v>151</v>
      </c>
      <c r="H67" s="73" t="s">
        <v>149</v>
      </c>
      <c r="I67" s="97">
        <v>26900</v>
      </c>
      <c r="J67" s="101">
        <v>0</v>
      </c>
      <c r="K67" s="98">
        <f t="shared" si="7"/>
        <v>26900</v>
      </c>
    </row>
    <row r="68" s="1" customFormat="1" spans="1:11">
      <c r="A68" s="68" t="s">
        <v>214</v>
      </c>
      <c r="B68" s="69"/>
      <c r="C68" s="70"/>
      <c r="D68" s="71" t="s">
        <v>12</v>
      </c>
      <c r="E68" s="72" t="s">
        <v>213</v>
      </c>
      <c r="F68" s="72" t="s">
        <v>216</v>
      </c>
      <c r="G68" s="72" t="s">
        <v>151</v>
      </c>
      <c r="H68" s="73" t="s">
        <v>149</v>
      </c>
      <c r="I68" s="97">
        <v>20000</v>
      </c>
      <c r="J68" s="101">
        <v>0</v>
      </c>
      <c r="K68" s="98">
        <v>0</v>
      </c>
    </row>
    <row r="69" s="42" customFormat="1" ht="33.75" spans="1:11">
      <c r="A69" s="74" t="s">
        <v>217</v>
      </c>
      <c r="B69" s="75"/>
      <c r="C69" s="76"/>
      <c r="D69" s="77" t="s">
        <v>12</v>
      </c>
      <c r="E69" s="78" t="s">
        <v>218</v>
      </c>
      <c r="F69" s="78" t="s">
        <v>130</v>
      </c>
      <c r="G69" s="78" t="s">
        <v>131</v>
      </c>
      <c r="H69" s="79"/>
      <c r="I69" s="99">
        <f>I70+I74</f>
        <v>11871284.14</v>
      </c>
      <c r="J69" s="99">
        <f>J74</f>
        <v>1029527.79</v>
      </c>
      <c r="K69" s="99">
        <f>K74</f>
        <v>1105916.41</v>
      </c>
    </row>
    <row r="70" s="42" customFormat="1" spans="1:11">
      <c r="A70" s="80" t="s">
        <v>219</v>
      </c>
      <c r="B70" s="75"/>
      <c r="C70" s="76"/>
      <c r="D70" s="82" t="s">
        <v>12</v>
      </c>
      <c r="E70" s="83" t="s">
        <v>220</v>
      </c>
      <c r="F70" s="83" t="s">
        <v>130</v>
      </c>
      <c r="G70" s="83" t="s">
        <v>131</v>
      </c>
      <c r="H70" s="84"/>
      <c r="I70" s="94">
        <f>I71+I72+I73</f>
        <v>8795158</v>
      </c>
      <c r="J70" s="99">
        <v>0</v>
      </c>
      <c r="K70" s="99">
        <f>I70-J70</f>
        <v>8795158</v>
      </c>
    </row>
    <row r="71" s="42" customFormat="1" spans="1:11">
      <c r="A71" s="68" t="s">
        <v>214</v>
      </c>
      <c r="B71" s="75"/>
      <c r="C71" s="76"/>
      <c r="D71" s="71" t="s">
        <v>12</v>
      </c>
      <c r="E71" s="72" t="s">
        <v>220</v>
      </c>
      <c r="F71" s="72" t="s">
        <v>221</v>
      </c>
      <c r="G71" s="72" t="s">
        <v>151</v>
      </c>
      <c r="H71" s="73" t="s">
        <v>149</v>
      </c>
      <c r="I71" s="97">
        <v>8358</v>
      </c>
      <c r="J71" s="97">
        <v>0</v>
      </c>
      <c r="K71" s="97">
        <v>0</v>
      </c>
    </row>
    <row r="72" s="41" customFormat="1" ht="45" spans="1:11">
      <c r="A72" s="68" t="s">
        <v>222</v>
      </c>
      <c r="B72" s="63"/>
      <c r="C72" s="81"/>
      <c r="D72" s="71" t="s">
        <v>12</v>
      </c>
      <c r="E72" s="72" t="s">
        <v>220</v>
      </c>
      <c r="F72" s="72" t="s">
        <v>223</v>
      </c>
      <c r="G72" s="72" t="s">
        <v>224</v>
      </c>
      <c r="H72" s="73" t="s">
        <v>225</v>
      </c>
      <c r="I72" s="116">
        <v>90000</v>
      </c>
      <c r="J72" s="116">
        <v>0</v>
      </c>
      <c r="K72" s="116">
        <f>I72-J72</f>
        <v>90000</v>
      </c>
    </row>
    <row r="73" s="41" customFormat="1" ht="45" spans="1:11">
      <c r="A73" s="68" t="s">
        <v>222</v>
      </c>
      <c r="B73" s="63"/>
      <c r="C73" s="81"/>
      <c r="D73" s="71" t="s">
        <v>12</v>
      </c>
      <c r="E73" s="72" t="s">
        <v>220</v>
      </c>
      <c r="F73" s="72" t="s">
        <v>223</v>
      </c>
      <c r="G73" s="72" t="s">
        <v>224</v>
      </c>
      <c r="H73" s="73" t="s">
        <v>226</v>
      </c>
      <c r="I73" s="116">
        <v>8696800</v>
      </c>
      <c r="J73" s="116">
        <v>0</v>
      </c>
      <c r="K73" s="116">
        <f>I73-J73</f>
        <v>8696800</v>
      </c>
    </row>
    <row r="74" s="41" customFormat="1" spans="1:11">
      <c r="A74" s="80" t="s">
        <v>227</v>
      </c>
      <c r="B74" s="63"/>
      <c r="C74" s="81"/>
      <c r="D74" s="82" t="s">
        <v>12</v>
      </c>
      <c r="E74" s="83" t="s">
        <v>228</v>
      </c>
      <c r="F74" s="83" t="s">
        <v>130</v>
      </c>
      <c r="G74" s="83" t="s">
        <v>131</v>
      </c>
      <c r="H74" s="84"/>
      <c r="I74" s="102">
        <f>I75+I78+I79+I81+I82+I84+I85+I86+I76+I77+I87+I83+I88+I80+I89+I90+I91</f>
        <v>3076126.14</v>
      </c>
      <c r="J74" s="102">
        <f>J75+J78+J79+J81+J82+J84+J85+J86+J76+J77+J87+J83+J80</f>
        <v>1029527.79</v>
      </c>
      <c r="K74" s="102">
        <f>K75+K78+K79+K81+K82+K84+K85+K86+K76+K77</f>
        <v>1105916.41</v>
      </c>
    </row>
    <row r="75" s="1" customFormat="1" spans="1:11">
      <c r="A75" s="68" t="s">
        <v>134</v>
      </c>
      <c r="B75" s="69">
        <v>2</v>
      </c>
      <c r="C75" s="70"/>
      <c r="D75" s="71" t="s">
        <v>12</v>
      </c>
      <c r="E75" s="72" t="s">
        <v>228</v>
      </c>
      <c r="F75" s="72" t="s">
        <v>229</v>
      </c>
      <c r="G75" s="72" t="s">
        <v>230</v>
      </c>
      <c r="H75" s="73" t="s">
        <v>137</v>
      </c>
      <c r="I75" s="97">
        <v>908538</v>
      </c>
      <c r="J75" s="97">
        <v>382370.96</v>
      </c>
      <c r="K75" s="98">
        <f t="shared" ref="K75:K80" si="8">I75-J75</f>
        <v>526167.04</v>
      </c>
    </row>
    <row r="76" s="1" customFormat="1" spans="1:11">
      <c r="A76" s="68" t="s">
        <v>144</v>
      </c>
      <c r="B76" s="69">
        <v>2</v>
      </c>
      <c r="C76" s="70"/>
      <c r="D76" s="71" t="s">
        <v>12</v>
      </c>
      <c r="E76" s="72" t="s">
        <v>228</v>
      </c>
      <c r="F76" s="72" t="s">
        <v>229</v>
      </c>
      <c r="G76" s="72" t="s">
        <v>230</v>
      </c>
      <c r="H76" s="73" t="s">
        <v>145</v>
      </c>
      <c r="I76" s="97">
        <v>1605</v>
      </c>
      <c r="J76" s="97">
        <v>1604.67</v>
      </c>
      <c r="K76" s="98">
        <f t="shared" si="8"/>
        <v>0.329999999999927</v>
      </c>
    </row>
    <row r="77" s="1" customFormat="1" spans="1:11">
      <c r="A77" s="68" t="s">
        <v>138</v>
      </c>
      <c r="B77" s="69"/>
      <c r="C77" s="70"/>
      <c r="D77" s="71" t="s">
        <v>12</v>
      </c>
      <c r="E77" s="72" t="s">
        <v>228</v>
      </c>
      <c r="F77" s="72" t="s">
        <v>229</v>
      </c>
      <c r="G77" s="72" t="s">
        <v>231</v>
      </c>
      <c r="H77" s="73" t="s">
        <v>140</v>
      </c>
      <c r="I77" s="97">
        <v>274863</v>
      </c>
      <c r="J77" s="97">
        <v>117381.96</v>
      </c>
      <c r="K77" s="98">
        <f t="shared" si="8"/>
        <v>157481.04</v>
      </c>
    </row>
    <row r="78" s="1" customFormat="1" spans="1:11">
      <c r="A78" s="68" t="s">
        <v>153</v>
      </c>
      <c r="B78" s="69"/>
      <c r="C78" s="70"/>
      <c r="D78" s="71" t="s">
        <v>12</v>
      </c>
      <c r="E78" s="72" t="s">
        <v>228</v>
      </c>
      <c r="F78" s="72" t="s">
        <v>229</v>
      </c>
      <c r="G78" s="72" t="s">
        <v>166</v>
      </c>
      <c r="H78" s="73" t="s">
        <v>154</v>
      </c>
      <c r="I78" s="97">
        <v>154000</v>
      </c>
      <c r="J78" s="97">
        <v>84249.33</v>
      </c>
      <c r="K78" s="98">
        <f t="shared" si="8"/>
        <v>69750.67</v>
      </c>
    </row>
    <row r="79" s="1" customFormat="1" ht="33.75" spans="1:11">
      <c r="A79" s="85" t="s">
        <v>164</v>
      </c>
      <c r="B79" s="69"/>
      <c r="C79" s="70"/>
      <c r="D79" s="71" t="s">
        <v>160</v>
      </c>
      <c r="E79" s="72" t="s">
        <v>228</v>
      </c>
      <c r="F79" s="72" t="s">
        <v>229</v>
      </c>
      <c r="G79" s="72" t="s">
        <v>151</v>
      </c>
      <c r="H79" s="73" t="s">
        <v>165</v>
      </c>
      <c r="I79" s="97">
        <v>46500</v>
      </c>
      <c r="J79" s="97">
        <v>7590</v>
      </c>
      <c r="K79" s="98">
        <f t="shared" si="8"/>
        <v>38910</v>
      </c>
    </row>
    <row r="80" s="1" customFormat="1" spans="1:11">
      <c r="A80" s="104" t="s">
        <v>214</v>
      </c>
      <c r="B80" s="69"/>
      <c r="C80" s="70"/>
      <c r="D80" s="71" t="s">
        <v>160</v>
      </c>
      <c r="E80" s="72" t="s">
        <v>228</v>
      </c>
      <c r="F80" s="72" t="s">
        <v>232</v>
      </c>
      <c r="G80" s="72" t="s">
        <v>151</v>
      </c>
      <c r="H80" s="73" t="s">
        <v>149</v>
      </c>
      <c r="I80" s="97">
        <v>165415</v>
      </c>
      <c r="J80" s="97">
        <v>165414.2</v>
      </c>
      <c r="K80" s="98">
        <f t="shared" si="8"/>
        <v>0.799999999988358</v>
      </c>
    </row>
    <row r="81" s="1" customFormat="1" ht="22.5" spans="1:11">
      <c r="A81" s="85" t="s">
        <v>155</v>
      </c>
      <c r="B81" s="69">
        <v>2</v>
      </c>
      <c r="C81" s="70"/>
      <c r="D81" s="71" t="s">
        <v>12</v>
      </c>
      <c r="E81" s="72" t="s">
        <v>228</v>
      </c>
      <c r="F81" s="72" t="s">
        <v>233</v>
      </c>
      <c r="G81" s="72" t="s">
        <v>151</v>
      </c>
      <c r="H81" s="73" t="s">
        <v>156</v>
      </c>
      <c r="I81" s="97">
        <v>120000</v>
      </c>
      <c r="J81" s="97">
        <v>9290.71</v>
      </c>
      <c r="K81" s="98">
        <f t="shared" ref="K81:K92" si="9">I81-J81</f>
        <v>110709.29</v>
      </c>
    </row>
    <row r="82" s="1" customFormat="1" spans="1:11">
      <c r="A82" s="104" t="s">
        <v>214</v>
      </c>
      <c r="B82" s="69">
        <v>2</v>
      </c>
      <c r="C82" s="70"/>
      <c r="D82" s="71" t="s">
        <v>12</v>
      </c>
      <c r="E82" s="72" t="s">
        <v>228</v>
      </c>
      <c r="F82" s="72" t="s">
        <v>233</v>
      </c>
      <c r="G82" s="72" t="s">
        <v>151</v>
      </c>
      <c r="H82" s="73" t="s">
        <v>149</v>
      </c>
      <c r="I82" s="97">
        <v>8000</v>
      </c>
      <c r="J82" s="97">
        <v>8000</v>
      </c>
      <c r="K82" s="98">
        <f t="shared" si="9"/>
        <v>0</v>
      </c>
    </row>
    <row r="83" s="1" customFormat="1" ht="22.5" spans="1:11">
      <c r="A83" s="85" t="s">
        <v>159</v>
      </c>
      <c r="B83" s="69"/>
      <c r="C83" s="70"/>
      <c r="D83" s="71" t="s">
        <v>12</v>
      </c>
      <c r="E83" s="72" t="s">
        <v>228</v>
      </c>
      <c r="F83" s="72" t="s">
        <v>233</v>
      </c>
      <c r="G83" s="72" t="s">
        <v>151</v>
      </c>
      <c r="H83" s="73" t="s">
        <v>192</v>
      </c>
      <c r="I83" s="97">
        <v>312552.14</v>
      </c>
      <c r="J83" s="97">
        <v>215400</v>
      </c>
      <c r="K83" s="98">
        <f t="shared" si="9"/>
        <v>97152.14</v>
      </c>
    </row>
    <row r="84" s="1" customFormat="1" ht="33.75" spans="1:11">
      <c r="A84" s="104" t="s">
        <v>162</v>
      </c>
      <c r="B84" s="69"/>
      <c r="C84" s="70"/>
      <c r="D84" s="71" t="s">
        <v>12</v>
      </c>
      <c r="E84" s="72" t="s">
        <v>228</v>
      </c>
      <c r="F84" s="72" t="s">
        <v>233</v>
      </c>
      <c r="G84" s="72" t="s">
        <v>151</v>
      </c>
      <c r="H84" s="73" t="s">
        <v>163</v>
      </c>
      <c r="I84" s="97">
        <v>40600</v>
      </c>
      <c r="J84" s="97">
        <v>13270</v>
      </c>
      <c r="K84" s="98">
        <f t="shared" si="9"/>
        <v>27330</v>
      </c>
    </row>
    <row r="85" s="1" customFormat="1" ht="33.75" spans="1:11">
      <c r="A85" s="85" t="s">
        <v>164</v>
      </c>
      <c r="B85" s="69"/>
      <c r="C85" s="70"/>
      <c r="D85" s="71" t="s">
        <v>12</v>
      </c>
      <c r="E85" s="72" t="s">
        <v>228</v>
      </c>
      <c r="F85" s="72" t="s">
        <v>233</v>
      </c>
      <c r="G85" s="72" t="s">
        <v>151</v>
      </c>
      <c r="H85" s="73" t="s">
        <v>165</v>
      </c>
      <c r="I85" s="97">
        <v>199524</v>
      </c>
      <c r="J85" s="97">
        <v>24841.5</v>
      </c>
      <c r="K85" s="98">
        <f t="shared" si="9"/>
        <v>174682.5</v>
      </c>
    </row>
    <row r="86" s="1" customFormat="1" spans="1:11">
      <c r="A86" s="105" t="s">
        <v>234</v>
      </c>
      <c r="B86" s="69">
        <v>2</v>
      </c>
      <c r="C86" s="70"/>
      <c r="D86" s="71" t="s">
        <v>12</v>
      </c>
      <c r="E86" s="72" t="s">
        <v>228</v>
      </c>
      <c r="F86" s="72" t="s">
        <v>233</v>
      </c>
      <c r="G86" s="72" t="s">
        <v>168</v>
      </c>
      <c r="H86" s="73" t="s">
        <v>235</v>
      </c>
      <c r="I86" s="97">
        <v>1000</v>
      </c>
      <c r="J86" s="97">
        <v>114.46</v>
      </c>
      <c r="K86" s="98">
        <f t="shared" si="9"/>
        <v>885.54</v>
      </c>
    </row>
    <row r="87" s="1" customFormat="1" spans="1:11">
      <c r="A87" s="68" t="s">
        <v>214</v>
      </c>
      <c r="B87" s="69">
        <v>2</v>
      </c>
      <c r="C87" s="70"/>
      <c r="D87" s="71" t="s">
        <v>12</v>
      </c>
      <c r="E87" s="72" t="s">
        <v>228</v>
      </c>
      <c r="F87" s="72" t="s">
        <v>236</v>
      </c>
      <c r="G87" s="72" t="s">
        <v>151</v>
      </c>
      <c r="H87" s="73" t="s">
        <v>149</v>
      </c>
      <c r="I87" s="97">
        <v>20000</v>
      </c>
      <c r="J87" s="97">
        <v>0</v>
      </c>
      <c r="K87" s="98">
        <f t="shared" si="9"/>
        <v>20000</v>
      </c>
    </row>
    <row r="88" s="1" customFormat="1" ht="22.5" spans="1:11">
      <c r="A88" s="85" t="s">
        <v>155</v>
      </c>
      <c r="B88" s="69"/>
      <c r="C88" s="70"/>
      <c r="D88" s="71" t="s">
        <v>12</v>
      </c>
      <c r="E88" s="72" t="s">
        <v>228</v>
      </c>
      <c r="F88" s="72" t="s">
        <v>237</v>
      </c>
      <c r="G88" s="72" t="s">
        <v>151</v>
      </c>
      <c r="H88" s="73" t="s">
        <v>238</v>
      </c>
      <c r="I88" s="97">
        <v>699999</v>
      </c>
      <c r="J88" s="97">
        <v>0</v>
      </c>
      <c r="K88" s="98">
        <f t="shared" si="9"/>
        <v>699999</v>
      </c>
    </row>
    <row r="89" s="42" customFormat="1" ht="22.5" spans="1:11">
      <c r="A89" s="85" t="s">
        <v>155</v>
      </c>
      <c r="B89" s="75"/>
      <c r="C89" s="76"/>
      <c r="D89" s="71" t="s">
        <v>12</v>
      </c>
      <c r="E89" s="72" t="s">
        <v>228</v>
      </c>
      <c r="F89" s="72" t="s">
        <v>237</v>
      </c>
      <c r="G89" s="72" t="s">
        <v>151</v>
      </c>
      <c r="H89" s="73" t="s">
        <v>239</v>
      </c>
      <c r="I89" s="97">
        <v>53824</v>
      </c>
      <c r="J89" s="97">
        <v>0</v>
      </c>
      <c r="K89" s="98">
        <f t="shared" si="9"/>
        <v>53824</v>
      </c>
    </row>
    <row r="90" s="42" customFormat="1" ht="22.5" spans="1:11">
      <c r="A90" s="85" t="s">
        <v>155</v>
      </c>
      <c r="B90" s="75"/>
      <c r="C90" s="76"/>
      <c r="D90" s="71" t="s">
        <v>12</v>
      </c>
      <c r="E90" s="72" t="s">
        <v>228</v>
      </c>
      <c r="F90" s="72" t="s">
        <v>240</v>
      </c>
      <c r="G90" s="72" t="s">
        <v>151</v>
      </c>
      <c r="H90" s="73" t="s">
        <v>239</v>
      </c>
      <c r="I90" s="97">
        <v>45000</v>
      </c>
      <c r="J90" s="97">
        <v>0</v>
      </c>
      <c r="K90" s="98">
        <f t="shared" si="9"/>
        <v>45000</v>
      </c>
    </row>
    <row r="91" s="42" customFormat="1" ht="22.5" spans="1:11">
      <c r="A91" s="85" t="s">
        <v>155</v>
      </c>
      <c r="B91" s="75"/>
      <c r="C91" s="76"/>
      <c r="D91" s="71" t="s">
        <v>12</v>
      </c>
      <c r="E91" s="72" t="s">
        <v>228</v>
      </c>
      <c r="F91" s="72" t="s">
        <v>241</v>
      </c>
      <c r="G91" s="72" t="s">
        <v>151</v>
      </c>
      <c r="H91" s="73" t="s">
        <v>239</v>
      </c>
      <c r="I91" s="97">
        <v>24706</v>
      </c>
      <c r="J91" s="97">
        <v>0</v>
      </c>
      <c r="K91" s="98">
        <f t="shared" si="9"/>
        <v>24706</v>
      </c>
    </row>
    <row r="92" s="42" customFormat="1" ht="22.5" spans="1:11">
      <c r="A92" s="106" t="s">
        <v>242</v>
      </c>
      <c r="B92" s="75"/>
      <c r="C92" s="76"/>
      <c r="D92" s="77" t="s">
        <v>12</v>
      </c>
      <c r="E92" s="78" t="s">
        <v>243</v>
      </c>
      <c r="F92" s="78" t="s">
        <v>130</v>
      </c>
      <c r="G92" s="78" t="s">
        <v>131</v>
      </c>
      <c r="H92" s="79"/>
      <c r="I92" s="99">
        <f>I93</f>
        <v>32000</v>
      </c>
      <c r="J92" s="100">
        <f>J93</f>
        <v>17940</v>
      </c>
      <c r="K92" s="98">
        <f t="shared" si="9"/>
        <v>14060</v>
      </c>
    </row>
    <row r="93" s="41" customFormat="1" spans="1:11">
      <c r="A93" s="107" t="s">
        <v>244</v>
      </c>
      <c r="B93" s="63"/>
      <c r="C93" s="81"/>
      <c r="D93" s="82" t="s">
        <v>12</v>
      </c>
      <c r="E93" s="83" t="s">
        <v>245</v>
      </c>
      <c r="F93" s="83" t="s">
        <v>130</v>
      </c>
      <c r="G93" s="83" t="s">
        <v>131</v>
      </c>
      <c r="H93" s="84"/>
      <c r="I93" s="94">
        <f>I94+I95</f>
        <v>32000</v>
      </c>
      <c r="J93" s="94">
        <f>J94+J95</f>
        <v>17940</v>
      </c>
      <c r="K93" s="94">
        <f>K94</f>
        <v>0</v>
      </c>
    </row>
    <row r="94" s="41" customFormat="1" ht="33.75" spans="1:11">
      <c r="A94" s="85" t="s">
        <v>164</v>
      </c>
      <c r="B94" s="63"/>
      <c r="C94" s="81"/>
      <c r="D94" s="71" t="s">
        <v>12</v>
      </c>
      <c r="E94" s="72" t="s">
        <v>245</v>
      </c>
      <c r="F94" s="72" t="s">
        <v>246</v>
      </c>
      <c r="G94" s="72" t="s">
        <v>151</v>
      </c>
      <c r="H94" s="73" t="s">
        <v>165</v>
      </c>
      <c r="I94" s="117">
        <v>16000</v>
      </c>
      <c r="J94" s="97">
        <v>2940</v>
      </c>
      <c r="K94" s="117">
        <v>0</v>
      </c>
    </row>
    <row r="95" s="41" customFormat="1" ht="45" spans="1:11">
      <c r="A95" s="108" t="s">
        <v>247</v>
      </c>
      <c r="B95" s="69"/>
      <c r="C95" s="70"/>
      <c r="D95" s="71" t="s">
        <v>12</v>
      </c>
      <c r="E95" s="72" t="s">
        <v>245</v>
      </c>
      <c r="F95" s="72" t="s">
        <v>246</v>
      </c>
      <c r="G95" s="72" t="s">
        <v>151</v>
      </c>
      <c r="H95" s="73" t="s">
        <v>248</v>
      </c>
      <c r="I95" s="117">
        <v>16000</v>
      </c>
      <c r="J95" s="97">
        <v>15000</v>
      </c>
      <c r="K95" s="117">
        <v>1000</v>
      </c>
    </row>
    <row r="96" s="42" customFormat="1" ht="22.5" spans="1:11">
      <c r="A96" s="106" t="s">
        <v>249</v>
      </c>
      <c r="B96" s="75"/>
      <c r="C96" s="76"/>
      <c r="D96" s="77" t="s">
        <v>12</v>
      </c>
      <c r="E96" s="78" t="s">
        <v>250</v>
      </c>
      <c r="F96" s="78" t="s">
        <v>130</v>
      </c>
      <c r="G96" s="78" t="s">
        <v>131</v>
      </c>
      <c r="H96" s="79"/>
      <c r="I96" s="99">
        <f>I97</f>
        <v>42642</v>
      </c>
      <c r="J96" s="100">
        <f t="shared" ref="J96:J100" si="10">J97</f>
        <v>18000</v>
      </c>
      <c r="K96" s="98">
        <f t="shared" ref="K96:K99" si="11">I96-J96</f>
        <v>24642</v>
      </c>
    </row>
    <row r="97" s="41" customFormat="1" spans="1:11">
      <c r="A97" s="80" t="s">
        <v>251</v>
      </c>
      <c r="B97" s="63"/>
      <c r="C97" s="81"/>
      <c r="D97" s="82" t="s">
        <v>12</v>
      </c>
      <c r="E97" s="83" t="s">
        <v>252</v>
      </c>
      <c r="F97" s="83" t="s">
        <v>130</v>
      </c>
      <c r="G97" s="83" t="s">
        <v>131</v>
      </c>
      <c r="H97" s="84"/>
      <c r="I97" s="94">
        <f>I98</f>
        <v>42642</v>
      </c>
      <c r="J97" s="95">
        <f t="shared" si="10"/>
        <v>18000</v>
      </c>
      <c r="K97" s="98">
        <f t="shared" si="11"/>
        <v>24642</v>
      </c>
    </row>
    <row r="98" s="1" customFormat="1" ht="67.5" spans="1:11">
      <c r="A98" s="68" t="s">
        <v>253</v>
      </c>
      <c r="B98" s="69"/>
      <c r="C98" s="70"/>
      <c r="D98" s="71" t="s">
        <v>12</v>
      </c>
      <c r="E98" s="72" t="s">
        <v>252</v>
      </c>
      <c r="F98" s="72" t="s">
        <v>254</v>
      </c>
      <c r="G98" s="72" t="s">
        <v>255</v>
      </c>
      <c r="H98" s="73" t="s">
        <v>256</v>
      </c>
      <c r="I98" s="97">
        <v>42642</v>
      </c>
      <c r="J98" s="101">
        <v>18000</v>
      </c>
      <c r="K98" s="98">
        <f t="shared" si="11"/>
        <v>24642</v>
      </c>
    </row>
    <row r="99" s="42" customFormat="1" ht="56.25" spans="1:11">
      <c r="A99" s="74" t="s">
        <v>257</v>
      </c>
      <c r="B99" s="75"/>
      <c r="C99" s="76"/>
      <c r="D99" s="77" t="s">
        <v>12</v>
      </c>
      <c r="E99" s="78" t="s">
        <v>258</v>
      </c>
      <c r="F99" s="78" t="s">
        <v>130</v>
      </c>
      <c r="G99" s="78" t="s">
        <v>131</v>
      </c>
      <c r="H99" s="79"/>
      <c r="I99" s="99">
        <f>I100</f>
        <v>243080</v>
      </c>
      <c r="J99" s="100">
        <f>J100</f>
        <v>121536</v>
      </c>
      <c r="K99" s="98">
        <f t="shared" si="11"/>
        <v>121544</v>
      </c>
    </row>
    <row r="100" s="41" customFormat="1" ht="31.5" spans="1:11">
      <c r="A100" s="80" t="s">
        <v>259</v>
      </c>
      <c r="B100" s="63"/>
      <c r="C100" s="81"/>
      <c r="D100" s="82" t="s">
        <v>12</v>
      </c>
      <c r="E100" s="83" t="s">
        <v>260</v>
      </c>
      <c r="F100" s="83" t="s">
        <v>130</v>
      </c>
      <c r="G100" s="83" t="s">
        <v>131</v>
      </c>
      <c r="H100" s="84"/>
      <c r="I100" s="94">
        <f>I101</f>
        <v>243080</v>
      </c>
      <c r="J100" s="94">
        <f t="shared" si="10"/>
        <v>121536</v>
      </c>
      <c r="K100" s="94">
        <f>K101</f>
        <v>121544</v>
      </c>
    </row>
    <row r="101" s="1" customFormat="1" ht="45" spans="1:11">
      <c r="A101" s="68" t="s">
        <v>222</v>
      </c>
      <c r="B101" s="69"/>
      <c r="C101" s="70"/>
      <c r="D101" s="71" t="s">
        <v>12</v>
      </c>
      <c r="E101" s="72" t="s">
        <v>260</v>
      </c>
      <c r="F101" s="72" t="s">
        <v>261</v>
      </c>
      <c r="G101" s="72" t="s">
        <v>224</v>
      </c>
      <c r="H101" s="73" t="s">
        <v>225</v>
      </c>
      <c r="I101" s="97">
        <v>243080</v>
      </c>
      <c r="J101" s="101">
        <v>121536</v>
      </c>
      <c r="K101" s="98">
        <f>I101-J101</f>
        <v>121544</v>
      </c>
    </row>
    <row r="102" s="1" customFormat="1" ht="9" customHeight="1" spans="1:11">
      <c r="A102" s="109"/>
      <c r="B102" s="69"/>
      <c r="C102" s="69"/>
      <c r="D102" s="110"/>
      <c r="E102" s="110"/>
      <c r="F102" s="110"/>
      <c r="G102" s="110"/>
      <c r="H102" s="110"/>
      <c r="I102" s="110"/>
      <c r="J102" s="110"/>
      <c r="K102" s="110"/>
    </row>
    <row r="103" s="1" customFormat="1" ht="34.5" spans="1:11">
      <c r="A103" s="111" t="s">
        <v>262</v>
      </c>
      <c r="B103" s="69"/>
      <c r="C103" s="112">
        <v>450</v>
      </c>
      <c r="D103" s="113" t="s">
        <v>127</v>
      </c>
      <c r="E103" s="114"/>
      <c r="F103" s="114"/>
      <c r="G103" s="114"/>
      <c r="H103" s="115"/>
      <c r="I103" s="118">
        <f>Лист1!E15-I7</f>
        <v>-3618083.29</v>
      </c>
      <c r="J103" s="118">
        <f>Лист1!F15-J7</f>
        <v>-1464535.8</v>
      </c>
      <c r="K103" s="118">
        <f>Лист1!G15-K7</f>
        <v>-2153547.49</v>
      </c>
    </row>
  </sheetData>
  <mergeCells count="6">
    <mergeCell ref="D3:H3"/>
    <mergeCell ref="D4:H4"/>
    <mergeCell ref="D5:H5"/>
    <mergeCell ref="D6:H6"/>
    <mergeCell ref="D7:H7"/>
    <mergeCell ref="D103:H103"/>
  </mergeCells>
  <pageMargins left="0.393055555555556" right="0.196527777777778" top="0" bottom="0" header="0.314583333333333" footer="0.314583333333333"/>
  <pageSetup paperSize="9" scale="8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showGridLines="0" tabSelected="1" topLeftCell="A12" workbookViewId="0">
      <selection activeCell="D28" sqref="D28"/>
    </sheetView>
  </sheetViews>
  <sheetFormatPr defaultColWidth="9" defaultRowHeight="12.75" outlineLevelCol="6"/>
  <cols>
    <col min="1" max="1" width="22.4333333333333" style="2" customWidth="1"/>
    <col min="2" max="2" width="4.56666666666667" style="2" hidden="1" customWidth="1"/>
    <col min="3" max="3" width="4.71111111111111" style="2" customWidth="1"/>
    <col min="4" max="4" width="18.5666666666667" style="2" customWidth="1"/>
    <col min="5" max="5" width="19" style="3" customWidth="1"/>
    <col min="6" max="6" width="13.4333333333333" style="3" customWidth="1"/>
    <col min="7" max="7" width="13.8555555555556" customWidth="1"/>
  </cols>
  <sheetData>
    <row r="1" s="1" customFormat="1" spans="1:6">
      <c r="A1" s="4"/>
      <c r="B1" s="4"/>
      <c r="C1" s="4"/>
      <c r="D1" s="4"/>
      <c r="E1" s="5"/>
      <c r="F1" s="6" t="s">
        <v>263</v>
      </c>
    </row>
    <row r="2" s="1" customFormat="1" spans="1:7">
      <c r="A2" s="7" t="s">
        <v>264</v>
      </c>
      <c r="B2" s="7"/>
      <c r="C2" s="4"/>
      <c r="D2" s="4"/>
      <c r="E2" s="5"/>
      <c r="F2" s="5"/>
      <c r="G2" s="6"/>
    </row>
    <row r="3" s="1" customFormat="1" ht="11.25" customHeight="1" spans="1:7">
      <c r="A3" s="8"/>
      <c r="B3" s="8"/>
      <c r="C3" s="9"/>
      <c r="D3" s="10"/>
      <c r="E3" s="11"/>
      <c r="F3" s="11"/>
      <c r="G3" s="12"/>
    </row>
    <row r="4" s="1" customFormat="1" spans="1:7">
      <c r="A4" s="13"/>
      <c r="B4" s="13"/>
      <c r="C4" s="14" t="s">
        <v>21</v>
      </c>
      <c r="D4" s="14" t="s">
        <v>265</v>
      </c>
      <c r="E4" s="15" t="s">
        <v>22</v>
      </c>
      <c r="F4" s="16"/>
      <c r="G4" s="16" t="s">
        <v>23</v>
      </c>
    </row>
    <row r="5" s="1" customFormat="1" ht="10.5" customHeight="1" spans="1:7">
      <c r="A5" s="14" t="s">
        <v>24</v>
      </c>
      <c r="B5" s="14"/>
      <c r="C5" s="14" t="s">
        <v>25</v>
      </c>
      <c r="D5" s="17" t="s">
        <v>266</v>
      </c>
      <c r="E5" s="15" t="s">
        <v>27</v>
      </c>
      <c r="F5" s="15" t="s">
        <v>28</v>
      </c>
      <c r="G5" s="15" t="s">
        <v>29</v>
      </c>
    </row>
    <row r="6" s="1" customFormat="1" ht="10.5" customHeight="1" spans="1:7">
      <c r="A6" s="14"/>
      <c r="B6" s="14"/>
      <c r="C6" s="14" t="s">
        <v>30</v>
      </c>
      <c r="D6" s="14" t="s">
        <v>267</v>
      </c>
      <c r="E6" s="15" t="s">
        <v>29</v>
      </c>
      <c r="F6" s="15"/>
      <c r="G6" s="15"/>
    </row>
    <row r="7" s="1" customFormat="1" ht="10.5" customHeight="1" spans="1:7">
      <c r="A7" s="14"/>
      <c r="B7" s="14"/>
      <c r="C7" s="14"/>
      <c r="D7" s="14" t="s">
        <v>268</v>
      </c>
      <c r="E7" s="15"/>
      <c r="F7" s="15"/>
      <c r="G7" s="15"/>
    </row>
    <row r="8" s="1" customFormat="1" ht="10.5" customHeight="1" spans="1:7">
      <c r="A8" s="14"/>
      <c r="B8" s="14"/>
      <c r="C8" s="14"/>
      <c r="D8" s="14" t="s">
        <v>269</v>
      </c>
      <c r="E8" s="15"/>
      <c r="F8" s="15"/>
      <c r="G8" s="15"/>
    </row>
    <row r="9" s="1" customFormat="1" ht="9.75" customHeight="1" spans="1:7">
      <c r="A9" s="18">
        <v>1</v>
      </c>
      <c r="B9" s="19"/>
      <c r="C9" s="20">
        <v>2</v>
      </c>
      <c r="D9" s="20">
        <v>3</v>
      </c>
      <c r="E9" s="21" t="s">
        <v>31</v>
      </c>
      <c r="F9" s="21" t="s">
        <v>32</v>
      </c>
      <c r="G9" s="21" t="s">
        <v>33</v>
      </c>
    </row>
    <row r="10" s="1" customFormat="1" ht="31.5" customHeight="1" spans="1:7">
      <c r="A10" s="22" t="s">
        <v>270</v>
      </c>
      <c r="B10" s="23"/>
      <c r="C10" s="24" t="s">
        <v>271</v>
      </c>
      <c r="D10" s="25" t="s">
        <v>272</v>
      </c>
      <c r="E10" s="26">
        <f>E12+E14+E21</f>
        <v>3618083.29</v>
      </c>
      <c r="F10" s="26">
        <f>F12+F14+F21</f>
        <v>1464535.8</v>
      </c>
      <c r="G10" s="27">
        <f>G12+G14+G21</f>
        <v>2153547.49</v>
      </c>
    </row>
    <row r="11" s="1" customFormat="1" ht="18" customHeight="1" spans="1:7">
      <c r="A11" s="22" t="s">
        <v>273</v>
      </c>
      <c r="B11" s="23"/>
      <c r="C11" s="24"/>
      <c r="D11" s="25"/>
      <c r="E11" s="26"/>
      <c r="F11" s="28"/>
      <c r="G11" s="27"/>
    </row>
    <row r="12" s="1" customFormat="1" ht="51" spans="1:7">
      <c r="A12" s="22" t="s">
        <v>274</v>
      </c>
      <c r="B12" s="23"/>
      <c r="C12" s="24" t="s">
        <v>275</v>
      </c>
      <c r="D12" s="25" t="s">
        <v>272</v>
      </c>
      <c r="E12" s="26">
        <f>E13</f>
        <v>0</v>
      </c>
      <c r="F12" s="28">
        <f>F13</f>
        <v>0</v>
      </c>
      <c r="G12" s="27">
        <f>G13</f>
        <v>0</v>
      </c>
    </row>
    <row r="13" s="1" customFormat="1" spans="1:7">
      <c r="A13" s="29" t="s">
        <v>276</v>
      </c>
      <c r="B13" s="23">
        <v>3</v>
      </c>
      <c r="C13" s="24"/>
      <c r="D13" s="25"/>
      <c r="E13" s="26"/>
      <c r="F13" s="28"/>
      <c r="G13" s="27">
        <f>E13-F13</f>
        <v>0</v>
      </c>
    </row>
    <row r="14" s="1" customFormat="1" ht="21" customHeight="1" spans="1:7">
      <c r="A14" s="22" t="s">
        <v>277</v>
      </c>
      <c r="B14" s="23"/>
      <c r="C14" s="24" t="s">
        <v>278</v>
      </c>
      <c r="D14" s="25" t="s">
        <v>272</v>
      </c>
      <c r="E14" s="26"/>
      <c r="F14" s="28"/>
      <c r="G14" s="27"/>
    </row>
    <row r="15" s="1" customFormat="1" ht="12" customHeight="1" spans="1:7">
      <c r="A15" s="22" t="s">
        <v>279</v>
      </c>
      <c r="B15" s="23"/>
      <c r="C15" s="24"/>
      <c r="D15" s="25"/>
      <c r="E15" s="26"/>
      <c r="F15" s="28"/>
      <c r="G15" s="27"/>
    </row>
    <row r="16" s="1" customFormat="1" customHeight="1" spans="1:7">
      <c r="A16" s="22"/>
      <c r="B16" s="23"/>
      <c r="C16" s="24"/>
      <c r="D16" s="25"/>
      <c r="E16" s="26"/>
      <c r="F16" s="28"/>
      <c r="G16" s="27"/>
    </row>
    <row r="17" s="1" customFormat="1" ht="16.5" customHeight="1" spans="1:7">
      <c r="A17" s="22"/>
      <c r="B17" s="23"/>
      <c r="C17" s="24"/>
      <c r="D17" s="25"/>
      <c r="E17" s="26"/>
      <c r="F17" s="28"/>
      <c r="G17" s="27"/>
    </row>
    <row r="18" s="1" customFormat="1" ht="16.5" customHeight="1" spans="1:7">
      <c r="A18" s="22"/>
      <c r="B18" s="23"/>
      <c r="C18" s="24"/>
      <c r="D18" s="25"/>
      <c r="E18" s="26"/>
      <c r="F18" s="28"/>
      <c r="G18" s="27"/>
    </row>
    <row r="19" s="1" customFormat="1" ht="17.25" customHeight="1" spans="1:7">
      <c r="A19" s="22"/>
      <c r="B19" s="23"/>
      <c r="C19" s="24"/>
      <c r="D19" s="25"/>
      <c r="E19" s="26"/>
      <c r="F19" s="28"/>
      <c r="G19" s="27"/>
    </row>
    <row r="20" s="1" customFormat="1" ht="18" customHeight="1" spans="1:7">
      <c r="A20" s="22"/>
      <c r="B20" s="23"/>
      <c r="C20" s="24"/>
      <c r="D20" s="25"/>
      <c r="E20" s="26"/>
      <c r="F20" s="28"/>
      <c r="G20" s="27"/>
    </row>
    <row r="21" s="1" customFormat="1" ht="26.25" customHeight="1" spans="1:7">
      <c r="A21" s="22" t="s">
        <v>280</v>
      </c>
      <c r="B21" s="23"/>
      <c r="C21" s="24" t="s">
        <v>281</v>
      </c>
      <c r="D21" s="25"/>
      <c r="E21" s="26">
        <f>E22+E24</f>
        <v>3618083.29</v>
      </c>
      <c r="F21" s="28">
        <f>F22+F24</f>
        <v>1464535.8</v>
      </c>
      <c r="G21" s="27">
        <f>E21-F21</f>
        <v>2153547.49</v>
      </c>
    </row>
    <row r="22" s="1" customFormat="1" ht="25.5" spans="1:7">
      <c r="A22" s="29" t="s">
        <v>282</v>
      </c>
      <c r="B22" s="23">
        <v>4</v>
      </c>
      <c r="C22" s="24" t="s">
        <v>283</v>
      </c>
      <c r="D22" s="25"/>
      <c r="E22" s="26">
        <f>E23</f>
        <v>-18122149</v>
      </c>
      <c r="F22" s="28">
        <f>F23</f>
        <v>-2842551.55</v>
      </c>
      <c r="G22" s="27" t="s">
        <v>127</v>
      </c>
    </row>
    <row r="23" s="1" customFormat="1" ht="38.25" spans="1:7">
      <c r="A23" s="29" t="s">
        <v>284</v>
      </c>
      <c r="B23" s="23">
        <v>4</v>
      </c>
      <c r="C23" s="24" t="s">
        <v>283</v>
      </c>
      <c r="D23" s="25" t="s">
        <v>285</v>
      </c>
      <c r="E23" s="26">
        <f>-Лист1!E15</f>
        <v>-18122149</v>
      </c>
      <c r="F23" s="28">
        <v>-2842551.55</v>
      </c>
      <c r="G23" s="27" t="s">
        <v>127</v>
      </c>
    </row>
    <row r="24" s="1" customFormat="1" ht="25.5" spans="1:7">
      <c r="A24" s="29" t="s">
        <v>286</v>
      </c>
      <c r="B24" s="23">
        <v>5</v>
      </c>
      <c r="C24" s="24" t="s">
        <v>287</v>
      </c>
      <c r="D24" s="25"/>
      <c r="E24" s="26">
        <f>E25</f>
        <v>21740232.29</v>
      </c>
      <c r="F24" s="28">
        <f>F25</f>
        <v>4307087.35</v>
      </c>
      <c r="G24" s="27" t="s">
        <v>127</v>
      </c>
    </row>
    <row r="25" s="1" customFormat="1" ht="38.25" spans="1:7">
      <c r="A25" s="29" t="s">
        <v>284</v>
      </c>
      <c r="B25" s="23">
        <v>5</v>
      </c>
      <c r="C25" s="24" t="s">
        <v>287</v>
      </c>
      <c r="D25" s="25" t="s">
        <v>288</v>
      </c>
      <c r="E25" s="26">
        <f>Лист2!I7</f>
        <v>21740232.29</v>
      </c>
      <c r="F25" s="28">
        <v>4307087.35</v>
      </c>
      <c r="G25" s="27" t="s">
        <v>127</v>
      </c>
    </row>
    <row r="26" s="1" customFormat="1" ht="15" customHeight="1" spans="1:7">
      <c r="A26" s="23"/>
      <c r="B26" s="23"/>
      <c r="C26" s="30"/>
      <c r="D26" s="31"/>
      <c r="E26" s="32"/>
      <c r="F26" s="32"/>
      <c r="G26" s="31"/>
    </row>
    <row r="27" s="1" customFormat="1" customHeight="1" spans="1:7">
      <c r="A27" s="23"/>
      <c r="B27" s="23"/>
      <c r="C27" s="30"/>
      <c r="D27" s="31"/>
      <c r="E27" s="31"/>
      <c r="F27" s="31"/>
      <c r="G27" s="31"/>
    </row>
    <row r="28" s="1" customFormat="1" customHeight="1" spans="1:7">
      <c r="A28" s="33" t="s">
        <v>289</v>
      </c>
      <c r="B28" s="33"/>
      <c r="C28" s="30"/>
      <c r="D28" s="31" t="s">
        <v>290</v>
      </c>
      <c r="E28" s="31"/>
      <c r="F28" s="31"/>
      <c r="G28" s="31"/>
    </row>
    <row r="29" s="1" customFormat="1" ht="10.5" customHeight="1" spans="1:7">
      <c r="A29" s="4" t="s">
        <v>291</v>
      </c>
      <c r="B29" s="4"/>
      <c r="C29" s="30"/>
      <c r="D29" s="31"/>
      <c r="E29" s="31"/>
      <c r="F29" s="31"/>
      <c r="G29" s="31"/>
    </row>
    <row r="30" s="1" customFormat="1" ht="24" customHeight="1" spans="1:7">
      <c r="A30" s="4" t="s">
        <v>292</v>
      </c>
      <c r="B30" s="4"/>
      <c r="C30" s="30"/>
      <c r="D30" s="31" t="s">
        <v>293</v>
      </c>
      <c r="E30" s="31"/>
      <c r="F30" s="31"/>
      <c r="G30" s="31"/>
    </row>
    <row r="31" s="1" customFormat="1" ht="9.75" customHeight="1" spans="1:7">
      <c r="A31" s="4" t="s">
        <v>294</v>
      </c>
      <c r="B31" s="4"/>
      <c r="C31" s="30"/>
      <c r="D31" s="31"/>
      <c r="E31" s="31"/>
      <c r="F31" s="31"/>
      <c r="G31" s="31"/>
    </row>
    <row r="32" s="1" customFormat="1" customHeight="1" spans="1:7">
      <c r="A32" s="4"/>
      <c r="B32" s="4"/>
      <c r="C32" s="30"/>
      <c r="D32" s="31"/>
      <c r="E32" s="31"/>
      <c r="F32" s="31"/>
      <c r="G32" s="31"/>
    </row>
    <row r="33" s="1" customFormat="1" customHeight="1" spans="1:7">
      <c r="A33" s="4" t="s">
        <v>295</v>
      </c>
      <c r="B33" s="4"/>
      <c r="C33" s="30"/>
      <c r="D33" s="31"/>
      <c r="E33" s="31"/>
      <c r="F33" s="31"/>
      <c r="G33" s="31"/>
    </row>
    <row r="34" s="1" customFormat="1" customHeight="1" spans="1:7">
      <c r="A34" s="23"/>
      <c r="B34" s="23"/>
      <c r="C34" s="30"/>
      <c r="D34" s="31"/>
      <c r="E34" s="31"/>
      <c r="F34" s="31"/>
      <c r="G34" s="31"/>
    </row>
    <row r="35" s="1" customFormat="1" customHeight="1" spans="1:7">
      <c r="A35" s="23"/>
      <c r="B35" s="23"/>
      <c r="C35" s="30"/>
      <c r="D35" s="31"/>
      <c r="E35" s="31"/>
      <c r="F35" s="31"/>
      <c r="G35" s="31"/>
    </row>
    <row r="36" customHeight="1" spans="1:7">
      <c r="A36" s="34"/>
      <c r="B36" s="34"/>
      <c r="C36" s="35"/>
      <c r="D36" s="36"/>
      <c r="E36" s="36"/>
      <c r="F36" s="36"/>
      <c r="G36" s="36"/>
    </row>
    <row r="37" customHeight="1" spans="1:7">
      <c r="A37" s="34"/>
      <c r="B37" s="34"/>
      <c r="C37" s="35"/>
      <c r="D37" s="36"/>
      <c r="E37" s="36"/>
      <c r="F37" s="36"/>
      <c r="G37" s="36"/>
    </row>
    <row r="38" ht="22.5" customHeight="1" spans="1:7">
      <c r="A38" s="34"/>
      <c r="B38" s="34"/>
      <c r="C38" s="35"/>
      <c r="D38" s="36"/>
      <c r="E38" s="36"/>
      <c r="F38" s="36"/>
      <c r="G38" s="36"/>
    </row>
    <row r="39" ht="11.25" customHeight="1" spans="1:5">
      <c r="A39" s="37"/>
      <c r="B39" s="37"/>
      <c r="C39" s="37"/>
      <c r="D39" s="38"/>
      <c r="E39" s="39"/>
    </row>
    <row r="40" ht="11.25" customHeight="1" spans="1:5">
      <c r="A40" s="37"/>
      <c r="B40" s="37"/>
      <c r="C40" s="37"/>
      <c r="D40" s="38"/>
      <c r="E40" s="39"/>
    </row>
    <row r="41" ht="11.25" customHeight="1" spans="1:5">
      <c r="A41" s="37"/>
      <c r="B41" s="37"/>
      <c r="C41" s="37"/>
      <c r="D41" s="38"/>
      <c r="E41" s="39"/>
    </row>
    <row r="42" ht="11.25" customHeight="1" spans="1:5">
      <c r="A42" s="37"/>
      <c r="B42" s="37"/>
      <c r="C42" s="37"/>
      <c r="D42" s="38"/>
      <c r="E42" s="39"/>
    </row>
    <row r="43" ht="11.25" customHeight="1" spans="1:5">
      <c r="A43" s="37"/>
      <c r="B43" s="37"/>
      <c r="C43" s="37"/>
      <c r="D43" s="38"/>
      <c r="E43" s="39"/>
    </row>
    <row r="44" ht="11.25" customHeight="1" spans="1:5">
      <c r="A44" s="37"/>
      <c r="B44" s="37"/>
      <c r="C44" s="37"/>
      <c r="D44" s="38"/>
      <c r="E44" s="39"/>
    </row>
    <row r="45" ht="11.25" customHeight="1" spans="1:5">
      <c r="A45" s="37"/>
      <c r="B45" s="37"/>
      <c r="C45" s="37"/>
      <c r="D45" s="38"/>
      <c r="E45" s="39"/>
    </row>
    <row r="46" ht="11.25" customHeight="1" spans="1:5">
      <c r="A46" s="37"/>
      <c r="B46" s="37"/>
      <c r="C46" s="37"/>
      <c r="D46" s="38"/>
      <c r="E46" s="39"/>
    </row>
    <row r="47" ht="11.25" customHeight="1" spans="1:5">
      <c r="A47" s="37"/>
      <c r="B47" s="37"/>
      <c r="C47" s="37"/>
      <c r="D47" s="38"/>
      <c r="E47" s="39"/>
    </row>
    <row r="48" ht="11.25" customHeight="1" spans="1:5">
      <c r="A48" s="37"/>
      <c r="B48" s="37"/>
      <c r="C48" s="37"/>
      <c r="D48" s="38"/>
      <c r="E48" s="39"/>
    </row>
    <row r="49" ht="11.25" customHeight="1" spans="1:5">
      <c r="A49" s="37"/>
      <c r="B49" s="37"/>
      <c r="C49" s="37"/>
      <c r="D49" s="38"/>
      <c r="E49" s="39"/>
    </row>
    <row r="50" ht="11.25" customHeight="1" spans="1:5">
      <c r="A50" s="37"/>
      <c r="B50" s="37"/>
      <c r="C50" s="37"/>
      <c r="D50" s="38"/>
      <c r="E50" s="39"/>
    </row>
    <row r="51" ht="11.25" customHeight="1" spans="1:5">
      <c r="A51" s="37"/>
      <c r="B51" s="37"/>
      <c r="C51" s="37"/>
      <c r="D51" s="38"/>
      <c r="E51" s="39"/>
    </row>
    <row r="52" ht="11.25" customHeight="1" spans="1:5">
      <c r="A52" s="37"/>
      <c r="B52" s="37"/>
      <c r="C52" s="37"/>
      <c r="D52" s="38"/>
      <c r="E52" s="39"/>
    </row>
    <row r="53" ht="11.25" customHeight="1" spans="1:5">
      <c r="A53" s="37"/>
      <c r="B53" s="37"/>
      <c r="C53" s="37"/>
      <c r="D53" s="38"/>
      <c r="E53" s="39"/>
    </row>
    <row r="54" ht="11.25" customHeight="1" spans="1:5">
      <c r="A54" s="37"/>
      <c r="B54" s="37"/>
      <c r="C54" s="37"/>
      <c r="D54" s="38"/>
      <c r="E54" s="39"/>
    </row>
    <row r="55" ht="11.25" customHeight="1" spans="1:5">
      <c r="A55" s="37"/>
      <c r="B55" s="37"/>
      <c r="C55" s="37"/>
      <c r="D55" s="38"/>
      <c r="E55" s="39"/>
    </row>
    <row r="56" ht="11.25" customHeight="1" spans="1:5">
      <c r="A56" s="37"/>
      <c r="B56" s="37"/>
      <c r="C56" s="37"/>
      <c r="D56" s="38"/>
      <c r="E56" s="39"/>
    </row>
    <row r="57" ht="11.25" customHeight="1" spans="1:5">
      <c r="A57" s="37"/>
      <c r="B57" s="37"/>
      <c r="C57" s="37"/>
      <c r="D57" s="38"/>
      <c r="E57" s="39"/>
    </row>
    <row r="58" ht="11.25" customHeight="1" spans="1:5">
      <c r="A58" s="37"/>
      <c r="B58" s="37"/>
      <c r="C58" s="37"/>
      <c r="D58" s="38"/>
      <c r="E58" s="39"/>
    </row>
    <row r="59" ht="23.25" customHeight="1" spans="1:2">
      <c r="A59" s="37"/>
      <c r="B59" s="37"/>
    </row>
    <row r="60" ht="9.95" customHeight="1"/>
    <row r="61" customHeight="1" spans="1:4">
      <c r="A61" s="38"/>
      <c r="B61" s="38"/>
      <c r="C61" s="38"/>
      <c r="D61" s="40"/>
    </row>
  </sheetData>
  <pageMargins left="0.786805555555556" right="0.590277777777778" top="0.590277777777778" bottom="0.590277777777778" header="0" footer="0"/>
  <pageSetup paperSize="9" scale="97" fitToHeight="0" pageOrder="overThenDown" orientation="portrait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Kavk</cp:lastModifiedBy>
  <dcterms:created xsi:type="dcterms:W3CDTF">1999-06-18T11:49:00Z</dcterms:created>
  <cp:lastPrinted>2019-05-08T07:10:00Z</cp:lastPrinted>
  <dcterms:modified xsi:type="dcterms:W3CDTF">2023-07-11T09:42:42Z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1049-11.2.0.11537</vt:lpwstr>
  </property>
  <property fmtid="{D5CDD505-2E9C-101B-9397-08002B2CF9AE}" pid="3" name="ICV">
    <vt:lpwstr>285DD867018541EA954DDDAE5D173709</vt:lpwstr>
  </property>
</Properties>
</file>